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DES\Facilities\EAS\Library\LEED\2016 HPGB report\Forms\"/>
    </mc:Choice>
  </mc:AlternateContent>
  <bookViews>
    <workbookView xWindow="600" yWindow="315" windowWidth="11100" windowHeight="5325"/>
  </bookViews>
  <sheets>
    <sheet name="Energy &amp; Water Reporting" sheetId="1" r:id="rId1"/>
    <sheet name="Sample E&amp;W Reporting Form" sheetId="2" r:id="rId2"/>
    <sheet name="Annualized Data" sheetId="3" r:id="rId3"/>
    <sheet name="Sheet1" sheetId="4" r:id="rId4"/>
  </sheets>
  <definedNames>
    <definedName name="_xlnm.Print_Area" localSheetId="0">'Energy &amp; Water Reporting'!$B$1:$P$49</definedName>
  </definedNames>
  <calcPr calcId="162913"/>
</workbook>
</file>

<file path=xl/calcChain.xml><?xml version="1.0" encoding="utf-8"?>
<calcChain xmlns="http://schemas.openxmlformats.org/spreadsheetml/2006/main">
  <c r="C45" i="3" l="1"/>
  <c r="O43" i="3"/>
  <c r="O42" i="3"/>
  <c r="O41" i="3"/>
  <c r="O40" i="3"/>
  <c r="O39" i="3"/>
  <c r="O38" i="3"/>
  <c r="O37" i="3"/>
  <c r="O36" i="3"/>
  <c r="O35" i="3"/>
  <c r="O34" i="3"/>
  <c r="O33" i="3"/>
  <c r="O31" i="3"/>
  <c r="O30" i="3"/>
  <c r="O28" i="3"/>
  <c r="O27" i="3"/>
  <c r="O26" i="3"/>
  <c r="O25" i="3"/>
  <c r="O24" i="3"/>
  <c r="O23" i="3"/>
  <c r="O22" i="3"/>
  <c r="O21" i="3"/>
  <c r="O20" i="3"/>
  <c r="O19" i="3"/>
  <c r="O43" i="2"/>
  <c r="O42" i="2"/>
  <c r="O41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O38" i="2"/>
  <c r="O37" i="2"/>
  <c r="O36" i="2"/>
  <c r="O35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C45" i="2" s="1"/>
  <c r="O31" i="2"/>
  <c r="O30" i="2"/>
  <c r="O28" i="2"/>
  <c r="O27" i="2"/>
  <c r="O26" i="2"/>
  <c r="O25" i="2"/>
  <c r="O24" i="2"/>
  <c r="O23" i="2"/>
  <c r="N22" i="2"/>
  <c r="M22" i="2"/>
  <c r="L22" i="2"/>
  <c r="K22" i="2"/>
  <c r="J22" i="2"/>
  <c r="I22" i="2"/>
  <c r="H22" i="2"/>
  <c r="G22" i="2"/>
  <c r="F22" i="2"/>
  <c r="E22" i="2"/>
  <c r="O21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G45" i="2" s="1"/>
  <c r="D5" i="4"/>
  <c r="G5" i="4" s="1"/>
  <c r="H5" i="4" s="1"/>
  <c r="I5" i="4" s="1"/>
  <c r="O20" i="1"/>
  <c r="O22" i="1"/>
  <c r="O24" i="1"/>
  <c r="O25" i="1"/>
  <c r="O26" i="1"/>
  <c r="O27" i="1"/>
  <c r="O28" i="1"/>
  <c r="O38" i="1"/>
  <c r="O40" i="1"/>
  <c r="O19" i="1"/>
  <c r="O21" i="1"/>
  <c r="O23" i="1"/>
  <c r="O33" i="1"/>
  <c r="C45" i="1" s="1"/>
  <c r="O35" i="1"/>
  <c r="O36" i="1"/>
  <c r="O37" i="1"/>
  <c r="O43" i="1"/>
  <c r="O42" i="1"/>
  <c r="O41" i="1"/>
  <c r="O39" i="1"/>
  <c r="O34" i="1"/>
  <c r="O31" i="1"/>
  <c r="O30" i="1"/>
  <c r="G45" i="1" l="1"/>
  <c r="G45" i="3"/>
  <c r="K45" i="1"/>
  <c r="O45" i="1" s="1"/>
  <c r="K45" i="3"/>
  <c r="O45" i="3" s="1"/>
  <c r="O20" i="2"/>
  <c r="K45" i="2" s="1"/>
  <c r="O45" i="2" s="1"/>
  <c r="O40" i="2"/>
  <c r="O22" i="2"/>
  <c r="O34" i="2"/>
  <c r="D6" i="4"/>
  <c r="G6" i="4" s="1"/>
  <c r="H6" i="4" s="1"/>
  <c r="I6" i="4" s="1"/>
</calcChain>
</file>

<file path=xl/sharedStrings.xml><?xml version="1.0" encoding="utf-8"?>
<sst xmlns="http://schemas.openxmlformats.org/spreadsheetml/2006/main" count="572" uniqueCount="175">
  <si>
    <t xml:space="preserve">State LEED Project </t>
  </si>
  <si>
    <t>Energy and Water Consumption and Savings Reporting Form</t>
  </si>
  <si>
    <t>Building Name:</t>
  </si>
  <si>
    <t>Submitted By:</t>
  </si>
  <si>
    <t>Phone:</t>
  </si>
  <si>
    <t>Email: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</si>
  <si>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</si>
  <si>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</si>
  <si>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</si>
  <si>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</si>
  <si>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</si>
  <si>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</si>
  <si>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</si>
  <si>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</si>
  <si>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</si>
  <si>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</si>
  <si>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</si>
  <si>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</si>
  <si>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Electricity ($)</t>
  </si>
  <si>
    <t>Total</t>
  </si>
  <si>
    <t>Gas (therms)</t>
  </si>
  <si>
    <t>Gas ($)</t>
  </si>
  <si>
    <t>Other:               ($)</t>
  </si>
  <si>
    <t>Building Use:</t>
  </si>
  <si>
    <t>Hours/Wk Use:</t>
  </si>
  <si>
    <t>ENERGY</t>
  </si>
  <si>
    <t>WATER</t>
  </si>
  <si>
    <t>Interior water (gals)</t>
  </si>
  <si>
    <t>RENEWABLES</t>
  </si>
  <si>
    <t>Electrical (kWh)</t>
  </si>
  <si>
    <t>Irrigation (gals)</t>
  </si>
  <si>
    <t>Irrigation ($)</t>
  </si>
  <si>
    <t>Building Square Footage:</t>
  </si>
  <si>
    <t>Location:</t>
  </si>
  <si>
    <t xml:space="preserve">Renewable Systems: </t>
  </si>
  <si>
    <t>Date:</t>
  </si>
  <si>
    <t>Year:</t>
  </si>
  <si>
    <t xml:space="preserve">Explanations </t>
  </si>
  <si>
    <t xml:space="preserve">Name of the building </t>
  </si>
  <si>
    <t>Nearest city or town</t>
  </si>
  <si>
    <t xml:space="preserve">Prison name, college name, institution site name, etc. </t>
  </si>
  <si>
    <t>University/Agency:</t>
  </si>
  <si>
    <t>Institution Name:</t>
  </si>
  <si>
    <t>Person completing this form</t>
  </si>
  <si>
    <t>Phone number for the person completing this form</t>
  </si>
  <si>
    <t>Email address of the person completing this form</t>
  </si>
  <si>
    <t xml:space="preserve">Square footage of conditioned space.  Covered parking would not be included.  </t>
  </si>
  <si>
    <t xml:space="preserve">Electricity usage in the building by month from the bill or submeter </t>
  </si>
  <si>
    <t>Electricity (kWh)</t>
  </si>
  <si>
    <t xml:space="preserve">Electricity cost from the bill or multiply the usage times the average cost per kWh taken from the overall campus bill </t>
  </si>
  <si>
    <t xml:space="preserve">Gas usage in the building by month from the bill or submeter </t>
  </si>
  <si>
    <t xml:space="preserve">Gas cost from the bill or multiply the usage times the average cost per therm taken from the overall campus bill </t>
  </si>
  <si>
    <t xml:space="preserve">Monthly cost of the "other" fuel </t>
  </si>
  <si>
    <t xml:space="preserve">Not all energy units below will be used in any one building.  Only fill in the fuels that pertain to the facility.  </t>
  </si>
  <si>
    <t>Interior water/sewer ($)</t>
  </si>
  <si>
    <t>Monthly kWhs generated by the photovoltaic panels, wind turbines or other renewable energy generating units</t>
  </si>
  <si>
    <t>Costs for water and sewer.</t>
  </si>
  <si>
    <t xml:space="preserve">Cost of the water used for irrigation of the LEED project area.  </t>
  </si>
  <si>
    <t>Domestic HW (gals)</t>
  </si>
  <si>
    <t xml:space="preserve">Only provide this if domestic hot water is provided by a central plant or other outside the building.  </t>
  </si>
  <si>
    <t>Building SF:</t>
  </si>
  <si>
    <t xml:space="preserve">Describe the major uses of the building; ie. Classrooms, Offices and Science Labs; Gym, Classroom and Lockers; Medium Security Housing; etc. </t>
  </si>
  <si>
    <t xml:space="preserve">Name of University or Agency; ie. UW, CWU, DSHS, DOC, etc.  </t>
  </si>
  <si>
    <t xml:space="preserve">Renewable energy projects generating heat or electricity to the building.  Electrical energy used may be reduced by the electricity generating renewable.  </t>
  </si>
  <si>
    <t>Collect measurements of all the different water resources being used or captured.</t>
  </si>
  <si>
    <t xml:space="preserve">Submit by email to: </t>
  </si>
  <si>
    <t xml:space="preserve"> </t>
  </si>
  <si>
    <t>Water captured (in)(gals)</t>
  </si>
  <si>
    <t>Reclaimed water (in)(gals)</t>
  </si>
  <si>
    <t>Reclaimed water (in)($)</t>
  </si>
  <si>
    <t>Water captured (out)(gals)</t>
  </si>
  <si>
    <t>Reclaimed water(out)(gals)</t>
  </si>
  <si>
    <t>Reclaimed water (out)($)</t>
  </si>
  <si>
    <t>Melded Electric Rate ($/kWh):</t>
  </si>
  <si>
    <t>Melded Gas Rate ($/therm):</t>
  </si>
  <si>
    <t>Melded Elec. Rate ($/kWh):</t>
  </si>
  <si>
    <t xml:space="preserve">The melded rate is calculated by taking the total electric bill divided by the total kWhs consumed.  It would include the demand charge and any base charges.  </t>
  </si>
  <si>
    <t xml:space="preserve">The melded rate is calculated by taking the total gas bill divided by the total therms consumed.  It would include the demand charge and any base charges.  </t>
  </si>
  <si>
    <t>Other Fuel Rate ($/MMBtu):</t>
  </si>
  <si>
    <t>No. of People</t>
  </si>
  <si>
    <r>
      <t xml:space="preserve">Reclaimed water purchased from a city or sewer utility that is used </t>
    </r>
    <r>
      <rPr>
        <b/>
        <sz val="9"/>
        <rFont val="Arial"/>
        <family val="2"/>
      </rPr>
      <t>in</t>
    </r>
    <r>
      <rPr>
        <sz val="9"/>
        <rFont val="Arial"/>
      </rPr>
      <t xml:space="preserve"> the building for flushing toilets and urinals.</t>
    </r>
  </si>
  <si>
    <t xml:space="preserve">Reclaimed water purchased from a city or sewer utility that is used for irrigation or other purposes outside the building. </t>
  </si>
  <si>
    <t xml:space="preserve">Cost of reclaimed water used outside the building (irrigation or other).  </t>
  </si>
  <si>
    <t>Primary HVAC:</t>
  </si>
  <si>
    <t>Primary HAVC:</t>
  </si>
  <si>
    <t xml:space="preserve">Describe the primary HVAC system serving most or all of the building.  </t>
  </si>
  <si>
    <t>Average Hours/Wk:</t>
  </si>
  <si>
    <t>%/Year</t>
  </si>
  <si>
    <t xml:space="preserve">Average normal hours of use; ie. 50 hours/week, 24/7 = 168 hours/week, etc. </t>
  </si>
  <si>
    <t>Value from Renewables</t>
  </si>
  <si>
    <t xml:space="preserve">Calculated energy cost savings based on sales of electricity, electricity offset, and/or thermal energy generated.  Use energy cost per unit of energy to calculate savings. </t>
  </si>
  <si>
    <t>List Other Fuel:</t>
  </si>
  <si>
    <t xml:space="preserve">Cost of reclaimed water used in the building.  Calculated based on water costs from provider.  </t>
  </si>
  <si>
    <t>Irrigation usage for the area defined by the LEED project area around the building.  If this is not separated for the LEED project area, do not include this here.</t>
  </si>
  <si>
    <t>Gallons of captured water used for irrigation.  Rain water, gray water or other site water captured.</t>
  </si>
  <si>
    <t>Gallons of rain water, gray water or site water captured and used in the building for flushing toilets and urinals.</t>
  </si>
  <si>
    <t>Value from Renewables ($/yr):</t>
  </si>
  <si>
    <t>Water used in the building for toilets, urinals, sinks, showers, etc.  (total all water sources used IN the building)</t>
  </si>
  <si>
    <t xml:space="preserve">Average number of people occupying the building during the occupied hours.  Two different periods are provided in case of lower use periods, such summer quarter at colleges and universities. </t>
  </si>
  <si>
    <t xml:space="preserve">Complete all applicable yellow boxes.   </t>
  </si>
  <si>
    <t>No. of Lab Hoods:</t>
  </si>
  <si>
    <t>No. of People:</t>
  </si>
  <si>
    <t>Other High Energy Using Equipment(describe):</t>
  </si>
  <si>
    <t>Renewable Energy Systems (describe):</t>
  </si>
  <si>
    <t>No. Lab Hoods:</t>
  </si>
  <si>
    <t>Hoods have a big impact on energy use.  Show the number of lab hoods in the building.</t>
  </si>
  <si>
    <t>Water Usage/Person:</t>
  </si>
  <si>
    <t>Energy $/SF/Year:</t>
  </si>
  <si>
    <t>Total Cost/SF/Year:</t>
  </si>
  <si>
    <t>Other High Energy Equip.:</t>
  </si>
  <si>
    <t>Welding equipment, server rooms, computer labs, etc.  Show number and size of equipment load and/or square footage as appropriate.</t>
  </si>
  <si>
    <t>Metered Data:</t>
  </si>
  <si>
    <t>Prorated Data:</t>
  </si>
  <si>
    <r>
      <t xml:space="preserve">List the following letters to indicate prorated commodities: E=Electricity, G=Gas, S=Steam, HW=Hot Water, O=Other, W=Water  (I.E. </t>
    </r>
    <r>
      <rPr>
        <b/>
        <u/>
        <sz val="9"/>
        <rFont val="Arial"/>
        <family val="2"/>
      </rPr>
      <t>E/HW</t>
    </r>
    <r>
      <rPr>
        <sz val="9"/>
        <rFont val="Arial"/>
        <family val="2"/>
      </rPr>
      <t>)</t>
    </r>
  </si>
  <si>
    <r>
      <t xml:space="preserve">List the following letters to indicate metered commodities: E=Electricity, G=Gas, S=Steam, HW=Hot Water, O=Other, W=Water  (I.E. </t>
    </r>
    <r>
      <rPr>
        <b/>
        <u/>
        <sz val="9"/>
        <rFont val="Arial"/>
        <family val="2"/>
      </rPr>
      <t>E/G/W</t>
    </r>
    <r>
      <rPr>
        <sz val="9"/>
        <rFont val="Arial"/>
        <family val="2"/>
      </rPr>
      <t>)</t>
    </r>
  </si>
  <si>
    <t>*Chiller and distribution systems combined efficiency calculated at 2 KW/Ton.</t>
  </si>
  <si>
    <t xml:space="preserve">Enter the domestic hot water use only if provided by a central plant or from another building.  </t>
  </si>
  <si>
    <t>Other:          (KBtu)</t>
  </si>
  <si>
    <t>Chilled Water (KBtu)*</t>
  </si>
  <si>
    <t>Hot Water (KBtu)**</t>
  </si>
  <si>
    <t>Steam (KBtu)**</t>
  </si>
  <si>
    <t>Domestic HW (KBtu)**</t>
  </si>
  <si>
    <t xml:space="preserve">Other usage such as propane, oil, wood, coal, etc.  Provide usage in Btus.  Convert gallons, cords, tons, etc. into KBtus (Thousands of Btus).  </t>
  </si>
  <si>
    <t>Chilled Water (KBtu)</t>
  </si>
  <si>
    <t>Hot Water (KBtu)</t>
  </si>
  <si>
    <t>Steam (KBtu)</t>
  </si>
  <si>
    <t>Domestic HW (KBtu)</t>
  </si>
  <si>
    <t xml:space="preserve">Monthly KBtus of chilled water used in the facility when served by a central plant.  Leave blank if the chiller is included in the electric units above.    </t>
  </si>
  <si>
    <t xml:space="preserve">Monthly KBtus of hot water used in the facility when served by a central plant.  Leave blank if the hot water is included in the energy units above (gas, "other" or electric).    </t>
  </si>
  <si>
    <t xml:space="preserve">Monthly KBtus of steam used in the facility when served by a central plant.  Leave blank if the steam is included in the energy units above (gas, "other" or electric).    </t>
  </si>
  <si>
    <t>Solar Thermal (KBtu)</t>
  </si>
  <si>
    <t xml:space="preserve">Monthly KBtus generated by the solar hot water heater and used in the facility.  </t>
  </si>
  <si>
    <t>For central plants that use a fuel besides natural gas, calculate the cost per MMBtu.   ($/Million Btu)</t>
  </si>
  <si>
    <t>Describe the renewable energy systems installed on and in the building (ie. 10KW Solar PV panels, 100 SF of solar hot water panels, 5KW wind turbine, etc.)</t>
  </si>
  <si>
    <t>**Central plant and distribution systems combined annual average efficiency calculated at 65%.</t>
  </si>
  <si>
    <t>To print use legal size paper</t>
  </si>
  <si>
    <t>Emerald Community College  - West</t>
  </si>
  <si>
    <t>Kingston</t>
  </si>
  <si>
    <t>Emerald Community Colleges</t>
  </si>
  <si>
    <t>Jones Health Sciences &amp; Education Center</t>
  </si>
  <si>
    <t>Classroom, Labs, Offices, and Computer Lab</t>
  </si>
  <si>
    <t xml:space="preserve">Computer Lab (50 computers) </t>
  </si>
  <si>
    <t xml:space="preserve">10 KW PV Panels and 200 SF of Solar Thermal </t>
  </si>
  <si>
    <t xml:space="preserve">David Freestone </t>
  </si>
  <si>
    <t>(206) 555-1234</t>
  </si>
  <si>
    <t xml:space="preserve">David.Freestone@EMCC.wa.edu.us </t>
  </si>
  <si>
    <t>Gas boiler, VAV with Heat Recovery on Lab Exhaust, air cooled chiller</t>
  </si>
  <si>
    <t>sf</t>
  </si>
  <si>
    <t>gas</t>
  </si>
  <si>
    <t>electric</t>
  </si>
  <si>
    <t>Btu/SF/Yr</t>
  </si>
  <si>
    <t>therms</t>
  </si>
  <si>
    <t>kWh</t>
  </si>
  <si>
    <t>Units/SF/Yr</t>
  </si>
  <si>
    <t>Units/Yr</t>
  </si>
  <si>
    <t xml:space="preserve">April </t>
  </si>
  <si>
    <t>Required per RCW 39.35D.030 (3)(b)</t>
  </si>
  <si>
    <t>Submit as an Excel Spreadsheet</t>
  </si>
  <si>
    <t>See Below for Explanations regarding data for each of the cells</t>
  </si>
  <si>
    <t>E/G/W Solar PV &amp; Thermal</t>
  </si>
  <si>
    <t>Approx. Occupancy Date:</t>
  </si>
  <si>
    <t>LEED Level Achieved:</t>
  </si>
  <si>
    <t>Sept. 10, 2009</t>
  </si>
  <si>
    <t>Gold</t>
  </si>
  <si>
    <t>ANNUALIZED DATA FORM</t>
  </si>
  <si>
    <t xml:space="preserve">This form is used when Portfolio Manager data (total year data) is used or there is mixed data (monthly and annual).  Enter the "total year data" in the "Jan" column.  </t>
  </si>
  <si>
    <t xml:space="preserve">KBtu/SF/Year (EUI): </t>
  </si>
  <si>
    <t xml:space="preserve">The date the building became occupied.  This is important when determining if the building is still partly in the first year of operation.  </t>
  </si>
  <si>
    <t>Water Use/Person/Yr:</t>
  </si>
  <si>
    <t xml:space="preserve">The date the building became occupied.  This is important when determining if the building is still in the first year of operation.  </t>
  </si>
  <si>
    <t>Water Use/Person/Year:</t>
  </si>
  <si>
    <t>Sustainability@des.wa.gov</t>
  </si>
  <si>
    <t>Due: March 30, 2016</t>
  </si>
  <si>
    <t>Due:  March 30, 2016</t>
  </si>
  <si>
    <t>Due: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</si>
</sst>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_(* #,##0_);_(* \(#,##0\);_(* &quot;-&quot;??_);_(@_)"/>
    <numFmt numFmtId="167" formatCode="_(&quot;$&quot;* #,##0.0000_);_(&quot;$&quot;* \(#,##0.0000\);_(&quot;$&quot;* &quot;-&quot;????_);_(@_)"/>
    <numFmt numFmtId="168" formatCode="_(&quot;$&quot;* #,##0.000_);_(&quot;$&quot;* \(#,##0.000\);_(&quot;$&quot;* &quot;-&quot;??_);_(@_)"/>
    <numFmt numFmtId="169" formatCode="_(&quot;$&quot;* #,##0.00_);_(&quot;$&quot;* \(#,##0.00\);_(&quot;$&quot;* &quot;-&quot;????_);_(@_)"/>
    <numFmt numFmtId="170" formatCode="_(* #,##0.0_);_(* \(#,##0.0\);_(* &quot;-&quot;?_);_(@_)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</font>
    <font>
      <sz val="12"/>
      <name val="Arial"/>
    </font>
    <font>
      <b/>
      <sz val="12"/>
      <name val="Arial"/>
      <family val="2"/>
    </font>
    <font>
      <u/>
      <sz val="10"/>
      <color indexed="12"/>
      <name val="Arial"/>
    </font>
    <font>
      <b/>
      <sz val="9"/>
      <name val="Arial"/>
    </font>
    <font>
      <b/>
      <i/>
      <sz val="12"/>
      <name val="Arial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 Narrow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Fill="1" applyBorder="1"/>
    <xf numFmtId="0" fontId="8" fillId="0" borderId="0" xfId="0" applyFont="1"/>
    <xf numFmtId="0" fontId="4" fillId="0" borderId="0" xfId="0" applyFont="1"/>
    <xf numFmtId="0" fontId="4" fillId="3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6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6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0" fontId="4" fillId="9" borderId="16" xfId="0" applyFont="1" applyFill="1" applyBorder="1"/>
    <xf numFmtId="0" fontId="4" fillId="2" borderId="1" xfId="0" applyFont="1" applyFill="1" applyBorder="1"/>
    <xf numFmtId="0" fontId="4" fillId="2" borderId="2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8" fillId="0" borderId="0" xfId="0" applyFont="1" applyBorder="1"/>
    <xf numFmtId="0" fontId="4" fillId="0" borderId="1" xfId="0" applyFont="1" applyFill="1" applyBorder="1"/>
    <xf numFmtId="0" fontId="7" fillId="0" borderId="0" xfId="3" applyFont="1" applyAlignment="1" applyProtection="1"/>
    <xf numFmtId="0" fontId="4" fillId="0" borderId="21" xfId="0" applyFont="1" applyBorder="1"/>
    <xf numFmtId="0" fontId="4" fillId="0" borderId="23" xfId="0" applyFont="1" applyBorder="1"/>
    <xf numFmtId="164" fontId="4" fillId="2" borderId="18" xfId="2" applyNumberFormat="1" applyFont="1" applyFill="1" applyBorder="1"/>
    <xf numFmtId="164" fontId="4" fillId="2" borderId="17" xfId="2" applyNumberFormat="1" applyFont="1" applyFill="1" applyBorder="1"/>
    <xf numFmtId="164" fontId="4" fillId="2" borderId="19" xfId="2" applyNumberFormat="1" applyFont="1" applyFill="1" applyBorder="1"/>
    <xf numFmtId="164" fontId="4" fillId="2" borderId="25" xfId="2" applyNumberFormat="1" applyFont="1" applyFill="1" applyBorder="1"/>
    <xf numFmtId="164" fontId="4" fillId="9" borderId="16" xfId="2" applyNumberFormat="1" applyFont="1" applyFill="1" applyBorder="1" applyAlignment="1">
      <alignment horizontal="left"/>
    </xf>
    <xf numFmtId="0" fontId="4" fillId="9" borderId="16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164" fontId="4" fillId="2" borderId="29" xfId="2" applyNumberFormat="1" applyFont="1" applyFill="1" applyBorder="1"/>
    <xf numFmtId="0" fontId="4" fillId="2" borderId="29" xfId="0" applyFont="1" applyFill="1" applyBorder="1"/>
    <xf numFmtId="0" fontId="4" fillId="6" borderId="30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0" borderId="16" xfId="0" applyFont="1" applyBorder="1"/>
    <xf numFmtId="164" fontId="4" fillId="0" borderId="16" xfId="2" applyNumberFormat="1" applyFont="1" applyBorder="1"/>
    <xf numFmtId="164" fontId="4" fillId="0" borderId="32" xfId="2" applyNumberFormat="1" applyFont="1" applyBorder="1"/>
    <xf numFmtId="0" fontId="10" fillId="0" borderId="0" xfId="0" applyFont="1"/>
    <xf numFmtId="44" fontId="4" fillId="2" borderId="1" xfId="2" applyFont="1" applyFill="1" applyBorder="1"/>
    <xf numFmtId="165" fontId="4" fillId="0" borderId="0" xfId="2" applyNumberFormat="1" applyFont="1"/>
    <xf numFmtId="0" fontId="4" fillId="9" borderId="31" xfId="0" applyFont="1" applyFill="1" applyBorder="1"/>
    <xf numFmtId="164" fontId="4" fillId="9" borderId="32" xfId="2" applyNumberFormat="1" applyFont="1" applyFill="1" applyBorder="1" applyAlignment="1">
      <alignment horizontal="left"/>
    </xf>
    <xf numFmtId="0" fontId="8" fillId="8" borderId="33" xfId="0" applyFont="1" applyFill="1" applyBorder="1" applyAlignment="1">
      <alignment horizontal="center"/>
    </xf>
    <xf numFmtId="0" fontId="4" fillId="7" borderId="32" xfId="0" applyFont="1" applyFill="1" applyBorder="1"/>
    <xf numFmtId="0" fontId="8" fillId="4" borderId="33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166" fontId="4" fillId="0" borderId="16" xfId="1" applyNumberFormat="1" applyFont="1" applyBorder="1"/>
    <xf numFmtId="166" fontId="4" fillId="2" borderId="13" xfId="1" applyNumberFormat="1" applyFont="1" applyFill="1" applyBorder="1"/>
    <xf numFmtId="166" fontId="4" fillId="2" borderId="14" xfId="1" applyNumberFormat="1" applyFont="1" applyFill="1" applyBorder="1"/>
    <xf numFmtId="166" fontId="4" fillId="2" borderId="15" xfId="1" applyNumberFormat="1" applyFont="1" applyFill="1" applyBorder="1"/>
    <xf numFmtId="164" fontId="4" fillId="2" borderId="35" xfId="2" applyNumberFormat="1" applyFont="1" applyFill="1" applyBorder="1"/>
    <xf numFmtId="0" fontId="4" fillId="2" borderId="35" xfId="0" applyFont="1" applyFill="1" applyBorder="1"/>
    <xf numFmtId="164" fontId="4" fillId="2" borderId="36" xfId="2" applyNumberFormat="1" applyFont="1" applyFill="1" applyBorder="1"/>
    <xf numFmtId="164" fontId="4" fillId="2" borderId="37" xfId="2" applyNumberFormat="1" applyFont="1" applyFill="1" applyBorder="1"/>
    <xf numFmtId="0" fontId="11" fillId="0" borderId="22" xfId="0" applyFont="1" applyBorder="1"/>
    <xf numFmtId="0" fontId="0" fillId="0" borderId="23" xfId="0" applyBorder="1"/>
    <xf numFmtId="0" fontId="12" fillId="0" borderId="0" xfId="0" applyFont="1"/>
    <xf numFmtId="0" fontId="10" fillId="0" borderId="1" xfId="0" applyFont="1" applyBorder="1" applyAlignment="1">
      <alignment horizontal="center"/>
    </xf>
    <xf numFmtId="0" fontId="4" fillId="2" borderId="38" xfId="0" applyFont="1" applyFill="1" applyBorder="1"/>
    <xf numFmtId="0" fontId="4" fillId="0" borderId="38" xfId="0" applyFont="1" applyFill="1" applyBorder="1"/>
    <xf numFmtId="0" fontId="4" fillId="0" borderId="11" xfId="0" applyFont="1" applyFill="1" applyBorder="1"/>
    <xf numFmtId="0" fontId="4" fillId="0" borderId="1" xfId="0" applyFont="1" applyBorder="1"/>
    <xf numFmtId="0" fontId="4" fillId="2" borderId="39" xfId="0" applyFont="1" applyFill="1" applyBorder="1"/>
    <xf numFmtId="0" fontId="11" fillId="0" borderId="0" xfId="0" applyFont="1" applyBorder="1"/>
    <xf numFmtId="164" fontId="4" fillId="9" borderId="32" xfId="2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0" borderId="0" xfId="0" applyFont="1"/>
    <xf numFmtId="0" fontId="11" fillId="6" borderId="16" xfId="0" applyFont="1" applyFill="1" applyBorder="1"/>
    <xf numFmtId="0" fontId="4" fillId="4" borderId="40" xfId="0" applyFont="1" applyFill="1" applyBorder="1"/>
    <xf numFmtId="0" fontId="4" fillId="4" borderId="20" xfId="0" applyFont="1" applyFill="1" applyBorder="1"/>
    <xf numFmtId="0" fontId="4" fillId="4" borderId="41" xfId="0" applyFont="1" applyFill="1" applyBorder="1"/>
    <xf numFmtId="0" fontId="4" fillId="0" borderId="42" xfId="0" applyFont="1" applyBorder="1"/>
    <xf numFmtId="0" fontId="4" fillId="0" borderId="24" xfId="0" applyFont="1" applyBorder="1"/>
    <xf numFmtId="0" fontId="4" fillId="8" borderId="40" xfId="0" applyFont="1" applyFill="1" applyBorder="1"/>
    <xf numFmtId="0" fontId="4" fillId="8" borderId="20" xfId="0" applyFont="1" applyFill="1" applyBorder="1"/>
    <xf numFmtId="0" fontId="4" fillId="8" borderId="41" xfId="0" applyFont="1" applyFill="1" applyBorder="1"/>
    <xf numFmtId="0" fontId="4" fillId="5" borderId="40" xfId="0" applyFont="1" applyFill="1" applyBorder="1"/>
    <xf numFmtId="0" fontId="4" fillId="5" borderId="20" xfId="0" applyFont="1" applyFill="1" applyBorder="1"/>
    <xf numFmtId="0" fontId="4" fillId="5" borderId="41" xfId="0" applyFont="1" applyFill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0" fillId="0" borderId="0" xfId="0" applyBorder="1"/>
    <xf numFmtId="0" fontId="0" fillId="0" borderId="44" xfId="0" applyBorder="1"/>
    <xf numFmtId="0" fontId="0" fillId="0" borderId="45" xfId="0" applyBorder="1"/>
    <xf numFmtId="0" fontId="0" fillId="0" borderId="1" xfId="0" applyBorder="1"/>
    <xf numFmtId="0" fontId="0" fillId="0" borderId="47" xfId="0" applyBorder="1"/>
    <xf numFmtId="0" fontId="11" fillId="0" borderId="23" xfId="0" applyFont="1" applyBorder="1"/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4" fillId="0" borderId="34" xfId="0" applyFont="1" applyBorder="1"/>
    <xf numFmtId="0" fontId="4" fillId="2" borderId="48" xfId="0" applyFont="1" applyFill="1" applyBorder="1"/>
    <xf numFmtId="0" fontId="4" fillId="2" borderId="49" xfId="0" applyFont="1" applyFill="1" applyBorder="1"/>
    <xf numFmtId="0" fontId="4" fillId="2" borderId="50" xfId="0" applyFont="1" applyFill="1" applyBorder="1"/>
    <xf numFmtId="0" fontId="4" fillId="0" borderId="12" xfId="0" applyFont="1" applyBorder="1"/>
    <xf numFmtId="0" fontId="8" fillId="4" borderId="5" xfId="0" applyFont="1" applyFill="1" applyBorder="1" applyAlignment="1">
      <alignment horizontal="center"/>
    </xf>
    <xf numFmtId="0" fontId="4" fillId="4" borderId="39" xfId="0" applyFont="1" applyFill="1" applyBorder="1"/>
    <xf numFmtId="0" fontId="4" fillId="4" borderId="3" xfId="0" applyFont="1" applyFill="1" applyBorder="1"/>
    <xf numFmtId="0" fontId="4" fillId="4" borderId="38" xfId="0" applyFont="1" applyFill="1" applyBorder="1"/>
    <xf numFmtId="0" fontId="4" fillId="4" borderId="5" xfId="0" applyFont="1" applyFill="1" applyBorder="1"/>
    <xf numFmtId="0" fontId="4" fillId="7" borderId="34" xfId="0" applyFont="1" applyFill="1" applyBorder="1"/>
    <xf numFmtId="0" fontId="4" fillId="9" borderId="12" xfId="0" applyFont="1" applyFill="1" applyBorder="1" applyAlignment="1">
      <alignment horizontal="left"/>
    </xf>
    <xf numFmtId="0" fontId="4" fillId="2" borderId="51" xfId="0" applyFont="1" applyFill="1" applyBorder="1"/>
    <xf numFmtId="0" fontId="4" fillId="2" borderId="52" xfId="0" applyFont="1" applyFill="1" applyBorder="1"/>
    <xf numFmtId="0" fontId="8" fillId="8" borderId="5" xfId="0" applyFont="1" applyFill="1" applyBorder="1" applyAlignment="1">
      <alignment horizontal="center"/>
    </xf>
    <xf numFmtId="0" fontId="4" fillId="8" borderId="39" xfId="0" applyFont="1" applyFill="1" applyBorder="1"/>
    <xf numFmtId="0" fontId="4" fillId="8" borderId="3" xfId="0" applyFont="1" applyFill="1" applyBorder="1"/>
    <xf numFmtId="0" fontId="4" fillId="8" borderId="38" xfId="0" applyFont="1" applyFill="1" applyBorder="1"/>
    <xf numFmtId="0" fontId="4" fillId="8" borderId="5" xfId="0" applyFont="1" applyFill="1" applyBorder="1"/>
    <xf numFmtId="0" fontId="4" fillId="10" borderId="0" xfId="0" applyFont="1" applyFill="1" applyBorder="1"/>
    <xf numFmtId="0" fontId="11" fillId="6" borderId="34" xfId="0" applyFont="1" applyFill="1" applyBorder="1"/>
    <xf numFmtId="0" fontId="11" fillId="7" borderId="12" xfId="0" applyFont="1" applyFill="1" applyBorder="1"/>
    <xf numFmtId="0" fontId="11" fillId="0" borderId="21" xfId="0" applyFont="1" applyBorder="1"/>
    <xf numFmtId="0" fontId="13" fillId="0" borderId="0" xfId="3" applyFont="1" applyAlignment="1" applyProtection="1"/>
    <xf numFmtId="0" fontId="14" fillId="0" borderId="0" xfId="0" applyFont="1"/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10" borderId="0" xfId="0" applyFont="1" applyFill="1" applyBorder="1" applyAlignment="1"/>
    <xf numFmtId="0" fontId="10" fillId="0" borderId="0" xfId="0" applyFont="1" applyBorder="1" applyAlignment="1">
      <alignment horizontal="left"/>
    </xf>
    <xf numFmtId="0" fontId="11" fillId="2" borderId="16" xfId="0" applyFont="1" applyFill="1" applyBorder="1"/>
    <xf numFmtId="0" fontId="11" fillId="6" borderId="32" xfId="0" applyFont="1" applyFill="1" applyBorder="1"/>
    <xf numFmtId="0" fontId="11" fillId="7" borderId="31" xfId="0" applyFont="1" applyFill="1" applyBorder="1"/>
    <xf numFmtId="0" fontId="16" fillId="0" borderId="0" xfId="0" applyFont="1"/>
    <xf numFmtId="0" fontId="17" fillId="0" borderId="0" xfId="0" applyFont="1"/>
    <xf numFmtId="15" fontId="14" fillId="2" borderId="1" xfId="0" quotePrefix="1" applyNumberFormat="1" applyFont="1" applyFill="1" applyBorder="1"/>
    <xf numFmtId="3" fontId="4" fillId="2" borderId="20" xfId="0" applyNumberFormat="1" applyFont="1" applyFill="1" applyBorder="1"/>
    <xf numFmtId="44" fontId="4" fillId="2" borderId="20" xfId="2" applyFont="1" applyFill="1" applyBorder="1"/>
    <xf numFmtId="9" fontId="4" fillId="2" borderId="38" xfId="4" applyFont="1" applyFill="1" applyBorder="1"/>
    <xf numFmtId="168" fontId="4" fillId="2" borderId="1" xfId="2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4" fillId="2" borderId="18" xfId="2" applyFont="1" applyFill="1" applyBorder="1"/>
    <xf numFmtId="166" fontId="4" fillId="2" borderId="17" xfId="1" applyNumberFormat="1" applyFont="1" applyFill="1" applyBorder="1"/>
    <xf numFmtId="166" fontId="4" fillId="2" borderId="18" xfId="1" applyNumberFormat="1" applyFont="1" applyFill="1" applyBorder="1"/>
    <xf numFmtId="166" fontId="4" fillId="2" borderId="19" xfId="1" applyNumberFormat="1" applyFont="1" applyFill="1" applyBorder="1"/>
    <xf numFmtId="44" fontId="4" fillId="2" borderId="18" xfId="2" applyNumberFormat="1" applyFont="1" applyFill="1" applyBorder="1"/>
    <xf numFmtId="166" fontId="4" fillId="2" borderId="48" xfId="1" applyNumberFormat="1" applyFont="1" applyFill="1" applyBorder="1"/>
    <xf numFmtId="166" fontId="4" fillId="2" borderId="49" xfId="1" applyNumberFormat="1" applyFont="1" applyFill="1" applyBorder="1"/>
    <xf numFmtId="166" fontId="4" fillId="2" borderId="50" xfId="1" applyNumberFormat="1" applyFont="1" applyFill="1" applyBorder="1"/>
    <xf numFmtId="166" fontId="4" fillId="2" borderId="26" xfId="1" applyNumberFormat="1" applyFont="1" applyFill="1" applyBorder="1"/>
    <xf numFmtId="166" fontId="4" fillId="2" borderId="27" xfId="1" applyNumberFormat="1" applyFont="1" applyFill="1" applyBorder="1"/>
    <xf numFmtId="166" fontId="4" fillId="2" borderId="28" xfId="1" applyNumberFormat="1" applyFont="1" applyFill="1" applyBorder="1"/>
    <xf numFmtId="166" fontId="4" fillId="2" borderId="51" xfId="1" applyNumberFormat="1" applyFont="1" applyFill="1" applyBorder="1"/>
    <xf numFmtId="166" fontId="4" fillId="2" borderId="52" xfId="1" applyNumberFormat="1" applyFont="1" applyFill="1" applyBorder="1"/>
    <xf numFmtId="166" fontId="4" fillId="0" borderId="12" xfId="1" applyNumberFormat="1" applyFont="1" applyBorder="1"/>
    <xf numFmtId="166" fontId="4" fillId="0" borderId="34" xfId="1" applyNumberFormat="1" applyFont="1" applyBorder="1"/>
    <xf numFmtId="0" fontId="14" fillId="0" borderId="0" xfId="0" applyFont="1" applyAlignment="1">
      <alignment horizontal="right"/>
    </xf>
    <xf numFmtId="0" fontId="14" fillId="0" borderId="21" xfId="0" applyFont="1" applyBorder="1"/>
    <xf numFmtId="2" fontId="0" fillId="0" borderId="0" xfId="0" applyNumberFormat="1"/>
    <xf numFmtId="0" fontId="4" fillId="10" borderId="0" xfId="0" applyFont="1" applyFill="1" applyBorder="1" applyAlignment="1"/>
    <xf numFmtId="0" fontId="18" fillId="0" borderId="0" xfId="0" applyFont="1"/>
    <xf numFmtId="0" fontId="19" fillId="0" borderId="0" xfId="0" applyFont="1" applyBorder="1"/>
    <xf numFmtId="0" fontId="3" fillId="0" borderId="0" xfId="0" applyFont="1" applyAlignment="1">
      <alignment horizontal="right"/>
    </xf>
    <xf numFmtId="0" fontId="11" fillId="2" borderId="20" xfId="0" applyFont="1" applyFill="1" applyBorder="1"/>
    <xf numFmtId="0" fontId="11" fillId="2" borderId="1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0" fontId="11" fillId="4" borderId="6" xfId="0" applyFont="1" applyFill="1" applyBorder="1" applyAlignment="1">
      <alignment horizontal="center"/>
    </xf>
    <xf numFmtId="0" fontId="21" fillId="12" borderId="5" xfId="0" applyFont="1" applyFill="1" applyBorder="1"/>
    <xf numFmtId="169" fontId="21" fillId="12" borderId="5" xfId="0" applyNumberFormat="1" applyFont="1" applyFill="1" applyBorder="1"/>
    <xf numFmtId="1" fontId="21" fillId="12" borderId="5" xfId="0" applyNumberFormat="1" applyFont="1" applyFill="1" applyBorder="1"/>
    <xf numFmtId="2" fontId="21" fillId="12" borderId="5" xfId="0" applyNumberFormat="1" applyFont="1" applyFill="1" applyBorder="1"/>
    <xf numFmtId="44" fontId="21" fillId="12" borderId="5" xfId="2" applyFont="1" applyFill="1" applyBorder="1"/>
    <xf numFmtId="167" fontId="21" fillId="12" borderId="5" xfId="0" applyNumberFormat="1" applyFont="1" applyFill="1" applyBorder="1"/>
    <xf numFmtId="164" fontId="4" fillId="9" borderId="16" xfId="2" applyNumberFormat="1" applyFont="1" applyFill="1" applyBorder="1" applyAlignment="1"/>
    <xf numFmtId="170" fontId="21" fillId="12" borderId="5" xfId="0" applyNumberFormat="1" applyFont="1" applyFill="1" applyBorder="1"/>
    <xf numFmtId="0" fontId="7" fillId="0" borderId="0" xfId="3" applyAlignment="1" applyProtection="1"/>
    <xf numFmtId="0" fontId="22" fillId="0" borderId="0" xfId="0" applyFont="1"/>
    <xf numFmtId="0" fontId="23" fillId="0" borderId="0" xfId="0" applyFont="1"/>
    <xf numFmtId="0" fontId="4" fillId="2" borderId="1" xfId="0" applyFont="1" applyFill="1" applyBorder="1" applyAlignment="1"/>
    <xf numFmtId="0" fontId="4" fillId="2" borderId="20" xfId="0" applyFont="1" applyFill="1" applyBorder="1" applyAlignment="1"/>
    <xf numFmtId="0" fontId="4" fillId="11" borderId="1" xfId="0" applyFont="1" applyFill="1" applyBorder="1" applyAlignment="1"/>
    <xf numFmtId="0" fontId="0" fillId="0" borderId="1" xfId="0" applyBorder="1" applyAlignment="1"/>
    <xf numFmtId="0" fontId="11" fillId="2" borderId="1" xfId="0" applyFont="1" applyFill="1" applyBorder="1" applyAlignment="1"/>
    <xf numFmtId="0" fontId="11" fillId="2" borderId="20" xfId="0" applyFont="1" applyFill="1" applyBorder="1" applyAlignment="1"/>
    <xf numFmtId="0" fontId="13" fillId="2" borderId="20" xfId="3" applyFont="1" applyFill="1" applyBorder="1" applyAlignment="1" applyProtection="1"/>
    <xf numFmtId="0" fontId="11" fillId="11" borderId="1" xfId="0" applyFont="1" applyFill="1" applyBorder="1" applyAlignme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tainability@des.w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vid.Freestone@EMCC.wa.edu.u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showGridLines="0" tabSelected="1" zoomScale="90" zoomScaleNormal="90" workbookViewId="0">
      <pane xSplit="2" topLeftCell="C1" activePane="topRight" state="frozen"/>
      <selection activeCell="A13" sqref="A13"/>
      <selection pane="topRight" activeCell="N3" sqref="N3"/>
    </sheetView>
  </sheetViews>
  <sheetFormatPr defaultRowHeight="12.75" x14ac:dyDescent="0.2"/>
  <cols>
    <col min="1" max="1" width="1.28515625" customWidth="1"/>
    <col min="2" max="2" width="22.140625" customWidth="1"/>
    <col min="3" max="3" width="12.7109375" customWidth="1"/>
    <col min="4" max="4" width="12.140625" customWidth="1"/>
    <col min="5" max="6" width="11.7109375" customWidth="1"/>
    <col min="7" max="7" width="13" customWidth="1"/>
    <col min="8" max="8" width="12.7109375" customWidth="1"/>
    <col min="9" max="9" width="12.85546875" customWidth="1"/>
    <col min="10" max="11" width="12.5703125" customWidth="1"/>
    <col min="12" max="12" width="13.140625" customWidth="1"/>
    <col min="13" max="13" width="12.85546875" customWidth="1"/>
    <col min="14" max="14" width="12.7109375" customWidth="1"/>
    <col min="15" max="15" width="11.7109375" customWidth="1"/>
  </cols>
  <sheetData>
    <row r="1" spans="2:18" ht="18.75" thickBot="1" x14ac:dyDescent="0.3">
      <c r="B1" s="3" t="s">
        <v>0</v>
      </c>
      <c r="E1" s="171" t="s">
        <v>161</v>
      </c>
      <c r="F1" s="149"/>
      <c r="G1" s="174"/>
      <c r="J1" s="2" t="s">
        <v>35</v>
      </c>
      <c r="K1" s="143"/>
      <c r="M1" s="133" t="s">
        <v>65</v>
      </c>
      <c r="N1" s="187" t="s">
        <v>171</v>
      </c>
      <c r="O1" s="6"/>
    </row>
    <row r="2" spans="2:18" ht="15.75" x14ac:dyDescent="0.25">
      <c r="B2" s="3" t="s">
        <v>1</v>
      </c>
      <c r="K2" s="129" t="s">
        <v>99</v>
      </c>
      <c r="N2" s="142" t="s">
        <v>157</v>
      </c>
    </row>
    <row r="3" spans="2:18" ht="12.75" customHeight="1" x14ac:dyDescent="0.2">
      <c r="B3" s="169" t="s">
        <v>156</v>
      </c>
      <c r="N3" s="141" t="s">
        <v>174</v>
      </c>
    </row>
    <row r="4" spans="2:18" s="6" customFormat="1" ht="13.5" thickBot="1" x14ac:dyDescent="0.25">
      <c r="B4" s="5" t="s">
        <v>2</v>
      </c>
      <c r="C4" s="190"/>
      <c r="D4" s="190"/>
      <c r="E4" s="190"/>
      <c r="F4" s="190"/>
      <c r="H4" s="40" t="s">
        <v>3</v>
      </c>
      <c r="I4" s="190"/>
      <c r="J4" s="190"/>
      <c r="K4" s="190"/>
      <c r="L4" s="190"/>
      <c r="N4" s="188"/>
    </row>
    <row r="5" spans="2:18" s="6" customFormat="1" thickBot="1" x14ac:dyDescent="0.25">
      <c r="B5" s="5" t="s">
        <v>42</v>
      </c>
      <c r="C5" s="191"/>
      <c r="D5" s="191"/>
      <c r="E5" s="191"/>
      <c r="F5" s="191"/>
      <c r="H5" s="40" t="s">
        <v>4</v>
      </c>
      <c r="I5" s="191"/>
      <c r="J5" s="191"/>
      <c r="K5" s="191"/>
      <c r="L5" s="191"/>
    </row>
    <row r="6" spans="2:18" s="6" customFormat="1" ht="16.5" thickBot="1" x14ac:dyDescent="0.3">
      <c r="B6" s="5" t="s">
        <v>33</v>
      </c>
      <c r="C6" s="191"/>
      <c r="D6" s="191"/>
      <c r="E6" s="191"/>
      <c r="F6" s="191"/>
      <c r="H6" s="40" t="s">
        <v>5</v>
      </c>
      <c r="I6" s="191"/>
      <c r="J6" s="191"/>
      <c r="K6" s="191"/>
      <c r="L6" s="191"/>
      <c r="R6" s="189"/>
    </row>
    <row r="7" spans="2:18" s="6" customFormat="1" thickBot="1" x14ac:dyDescent="0.25">
      <c r="B7" s="48" t="s">
        <v>41</v>
      </c>
      <c r="C7" s="191"/>
      <c r="D7" s="191"/>
      <c r="E7" s="191"/>
      <c r="F7" s="191"/>
      <c r="I7" s="27"/>
      <c r="J7" s="27"/>
      <c r="K7" s="27"/>
      <c r="L7" s="27"/>
      <c r="N7" s="134" t="s">
        <v>96</v>
      </c>
      <c r="O7" s="49"/>
    </row>
    <row r="8" spans="2:18" s="6" customFormat="1" ht="12.75" customHeight="1" thickBot="1" x14ac:dyDescent="0.25">
      <c r="B8" s="48" t="s">
        <v>160</v>
      </c>
      <c r="C8" s="26"/>
      <c r="I8" s="28"/>
      <c r="J8" s="28"/>
      <c r="K8" s="73"/>
      <c r="L8" s="69" t="s">
        <v>87</v>
      </c>
      <c r="N8" s="133"/>
      <c r="O8" s="50"/>
    </row>
    <row r="9" spans="2:18" s="6" customFormat="1" thickBot="1" x14ac:dyDescent="0.25">
      <c r="B9" s="5" t="s">
        <v>23</v>
      </c>
      <c r="C9" s="190"/>
      <c r="D9" s="190"/>
      <c r="E9" s="190"/>
      <c r="F9" s="190"/>
      <c r="G9" s="190"/>
      <c r="J9" s="130" t="s">
        <v>86</v>
      </c>
      <c r="K9" s="25"/>
      <c r="L9" s="146"/>
      <c r="N9" s="132" t="s">
        <v>73</v>
      </c>
      <c r="O9" s="147"/>
    </row>
    <row r="10" spans="2:18" s="6" customFormat="1" thickBot="1" x14ac:dyDescent="0.25">
      <c r="B10" s="48" t="s">
        <v>83</v>
      </c>
      <c r="C10" s="191"/>
      <c r="D10" s="191"/>
      <c r="E10" s="191"/>
      <c r="F10" s="191"/>
      <c r="G10" s="191"/>
      <c r="I10" s="73"/>
      <c r="J10" s="131" t="s">
        <v>101</v>
      </c>
      <c r="K10" s="26"/>
      <c r="L10" s="71"/>
      <c r="N10" s="132" t="s">
        <v>74</v>
      </c>
      <c r="O10" s="145"/>
    </row>
    <row r="11" spans="2:18" s="6" customFormat="1" ht="12.75" customHeight="1" thickBot="1" x14ac:dyDescent="0.25">
      <c r="B11" s="5" t="s">
        <v>32</v>
      </c>
      <c r="C11" s="26"/>
      <c r="D11" s="28"/>
      <c r="G11" s="124"/>
      <c r="J11" s="132" t="s">
        <v>86</v>
      </c>
      <c r="K11" s="25"/>
      <c r="L11" s="146"/>
      <c r="N11" s="132" t="s">
        <v>78</v>
      </c>
      <c r="O11" s="145"/>
    </row>
    <row r="12" spans="2:18" s="6" customFormat="1" ht="12.75" customHeight="1" thickBot="1" x14ac:dyDescent="0.25">
      <c r="B12" s="5"/>
      <c r="C12" s="27"/>
      <c r="E12" s="135" t="s">
        <v>100</v>
      </c>
      <c r="F12" s="149"/>
      <c r="G12" s="28"/>
      <c r="J12" s="132" t="s">
        <v>101</v>
      </c>
      <c r="K12" s="74"/>
      <c r="L12" s="72"/>
      <c r="M12" s="132" t="s">
        <v>91</v>
      </c>
      <c r="N12" s="190"/>
      <c r="O12" s="190"/>
    </row>
    <row r="13" spans="2:18" s="6" customFormat="1" ht="12.75" customHeight="1" thickBot="1" x14ac:dyDescent="0.25">
      <c r="B13" s="5"/>
      <c r="C13" s="27"/>
      <c r="E13" s="135" t="s">
        <v>102</v>
      </c>
      <c r="F13" s="192"/>
      <c r="G13" s="193"/>
      <c r="H13" s="193"/>
      <c r="I13" s="193"/>
      <c r="J13" s="193"/>
      <c r="K13" s="193"/>
      <c r="L13" s="193"/>
      <c r="M13" s="134" t="s">
        <v>111</v>
      </c>
      <c r="N13" s="190"/>
      <c r="O13" s="190"/>
    </row>
    <row r="14" spans="2:18" s="6" customFormat="1" thickBot="1" x14ac:dyDescent="0.25">
      <c r="C14" s="136"/>
      <c r="D14" s="136"/>
      <c r="E14" s="132" t="s">
        <v>103</v>
      </c>
      <c r="F14" s="191"/>
      <c r="G14" s="191"/>
      <c r="H14" s="191"/>
      <c r="I14" s="191"/>
      <c r="J14" s="191"/>
      <c r="K14" s="191"/>
      <c r="L14" s="191"/>
      <c r="M14" s="132" t="s">
        <v>112</v>
      </c>
      <c r="N14" s="190"/>
      <c r="O14" s="190"/>
    </row>
    <row r="15" spans="2:18" ht="9" customHeight="1" thickBot="1" x14ac:dyDescent="0.25">
      <c r="B15" s="2"/>
      <c r="D15" s="4"/>
      <c r="E15" s="4"/>
      <c r="F15" s="4"/>
      <c r="G15" s="4"/>
      <c r="H15" s="4"/>
      <c r="I15" s="4"/>
      <c r="J15" s="4"/>
      <c r="K15" s="4"/>
      <c r="L15" s="4"/>
    </row>
    <row r="16" spans="2:18" s="6" customFormat="1" thickBot="1" x14ac:dyDescent="0.25">
      <c r="B16" s="40" t="s">
        <v>36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148"/>
    </row>
    <row r="17" spans="2:15" s="6" customFormat="1" thickBot="1" x14ac:dyDescent="0.25">
      <c r="B17" s="7"/>
      <c r="C17" s="8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10" t="s">
        <v>17</v>
      </c>
      <c r="O17" s="43" t="s">
        <v>19</v>
      </c>
    </row>
    <row r="18" spans="2:15" s="6" customFormat="1" thickBot="1" x14ac:dyDescent="0.25">
      <c r="B18" s="11" t="s">
        <v>25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44"/>
    </row>
    <row r="19" spans="2:15" s="6" customFormat="1" ht="12" x14ac:dyDescent="0.2">
      <c r="B19" s="15" t="s">
        <v>48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45">
        <f>SUM(C19:N19)</f>
        <v>0</v>
      </c>
    </row>
    <row r="20" spans="2:15" s="6" customFormat="1" ht="12" x14ac:dyDescent="0.2">
      <c r="B20" s="19" t="s">
        <v>18</v>
      </c>
      <c r="C20" s="3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6"/>
      <c r="O20" s="46">
        <f t="shared" ref="O20:O28" si="0">SUM(C20:N20)</f>
        <v>0</v>
      </c>
    </row>
    <row r="21" spans="2:15" s="6" customFormat="1" ht="12" x14ac:dyDescent="0.2">
      <c r="B21" s="19" t="s">
        <v>20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45">
        <f t="shared" si="0"/>
        <v>0</v>
      </c>
    </row>
    <row r="22" spans="2:15" s="6" customFormat="1" ht="12" x14ac:dyDescent="0.2">
      <c r="B22" s="19" t="s">
        <v>21</v>
      </c>
      <c r="C22" s="35"/>
      <c r="D22" s="34"/>
      <c r="E22" s="34" t="s">
        <v>66</v>
      </c>
      <c r="F22" s="34"/>
      <c r="G22" s="34"/>
      <c r="H22" s="34"/>
      <c r="I22" s="34"/>
      <c r="J22" s="34"/>
      <c r="K22" s="34"/>
      <c r="L22" s="34"/>
      <c r="M22" s="34"/>
      <c r="N22" s="36"/>
      <c r="O22" s="46">
        <f t="shared" si="0"/>
        <v>0</v>
      </c>
    </row>
    <row r="23" spans="2:15" s="6" customFormat="1" ht="12" x14ac:dyDescent="0.2">
      <c r="B23" s="138" t="s">
        <v>117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45">
        <f t="shared" si="0"/>
        <v>0</v>
      </c>
    </row>
    <row r="24" spans="2:15" s="6" customFormat="1" ht="12" x14ac:dyDescent="0.2">
      <c r="B24" s="23" t="s">
        <v>22</v>
      </c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6"/>
      <c r="O24" s="46">
        <f t="shared" si="0"/>
        <v>0</v>
      </c>
    </row>
    <row r="25" spans="2:15" s="6" customFormat="1" ht="12" x14ac:dyDescent="0.2">
      <c r="B25" s="80" t="s">
        <v>118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45">
        <f t="shared" si="0"/>
        <v>0</v>
      </c>
    </row>
    <row r="26" spans="2:15" s="6" customFormat="1" ht="12" x14ac:dyDescent="0.2">
      <c r="B26" s="80" t="s">
        <v>119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 t="s">
        <v>66</v>
      </c>
      <c r="O26" s="45">
        <f t="shared" si="0"/>
        <v>0</v>
      </c>
    </row>
    <row r="27" spans="2:15" s="6" customFormat="1" ht="12" x14ac:dyDescent="0.2">
      <c r="B27" s="80" t="s">
        <v>120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45">
        <f t="shared" si="0"/>
        <v>0</v>
      </c>
    </row>
    <row r="28" spans="2:15" s="6" customFormat="1" thickBot="1" x14ac:dyDescent="0.25">
      <c r="B28" s="125" t="s">
        <v>121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105">
        <f t="shared" si="0"/>
        <v>0</v>
      </c>
    </row>
    <row r="29" spans="2:15" s="6" customFormat="1" thickBot="1" x14ac:dyDescent="0.25">
      <c r="B29" s="110" t="s">
        <v>28</v>
      </c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  <c r="O29" s="114"/>
    </row>
    <row r="30" spans="2:15" s="6" customFormat="1" ht="12" x14ac:dyDescent="0.2">
      <c r="B30" s="126" t="s">
        <v>130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109">
        <f>SUM(C30:N30)</f>
        <v>0</v>
      </c>
    </row>
    <row r="31" spans="2:15" s="6" customFormat="1" thickBot="1" x14ac:dyDescent="0.25">
      <c r="B31" s="115" t="s">
        <v>29</v>
      </c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105">
        <f>SUM(C31:N31)</f>
        <v>0</v>
      </c>
    </row>
    <row r="32" spans="2:15" s="6" customFormat="1" thickBot="1" x14ac:dyDescent="0.25">
      <c r="B32" s="119" t="s">
        <v>26</v>
      </c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123"/>
    </row>
    <row r="33" spans="1:15" s="6" customFormat="1" ht="12" x14ac:dyDescent="0.2">
      <c r="B33" s="116" t="s">
        <v>27</v>
      </c>
      <c r="C33" s="11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18"/>
      <c r="O33" s="109">
        <f t="shared" ref="O33:O40" si="1">SUM(C33:N33)</f>
        <v>0</v>
      </c>
    </row>
    <row r="34" spans="1:15" s="6" customFormat="1" ht="12" x14ac:dyDescent="0.2">
      <c r="B34" s="39" t="s">
        <v>54</v>
      </c>
      <c r="C34" s="41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62"/>
      <c r="O34" s="46">
        <f t="shared" si="1"/>
        <v>0</v>
      </c>
    </row>
    <row r="35" spans="1:15" s="6" customFormat="1" ht="12" x14ac:dyDescent="0.2">
      <c r="B35" s="39" t="s">
        <v>58</v>
      </c>
      <c r="C35" s="4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63"/>
      <c r="O35" s="45">
        <f t="shared" si="1"/>
        <v>0</v>
      </c>
    </row>
    <row r="36" spans="1:15" s="6" customFormat="1" ht="12" x14ac:dyDescent="0.2">
      <c r="B36" s="39" t="s">
        <v>67</v>
      </c>
      <c r="C36" s="4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63"/>
      <c r="O36" s="45">
        <f t="shared" si="1"/>
        <v>0</v>
      </c>
    </row>
    <row r="37" spans="1:15" s="6" customFormat="1" ht="12" x14ac:dyDescent="0.2">
      <c r="B37" s="39" t="s">
        <v>68</v>
      </c>
      <c r="C37" s="4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63"/>
      <c r="O37" s="45">
        <f t="shared" si="1"/>
        <v>0</v>
      </c>
    </row>
    <row r="38" spans="1:15" s="6" customFormat="1" ht="12" x14ac:dyDescent="0.2">
      <c r="B38" s="38" t="s">
        <v>69</v>
      </c>
      <c r="C38" s="4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62"/>
      <c r="O38" s="46">
        <f t="shared" si="1"/>
        <v>0</v>
      </c>
    </row>
    <row r="39" spans="1:15" s="6" customFormat="1" ht="12" x14ac:dyDescent="0.2">
      <c r="B39" s="39" t="s">
        <v>30</v>
      </c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63"/>
      <c r="O39" s="45">
        <f t="shared" si="1"/>
        <v>0</v>
      </c>
    </row>
    <row r="40" spans="1:15" s="6" customFormat="1" ht="12" x14ac:dyDescent="0.2">
      <c r="B40" s="39" t="s">
        <v>31</v>
      </c>
      <c r="C40" s="41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62"/>
      <c r="O40" s="46">
        <f t="shared" si="1"/>
        <v>0</v>
      </c>
    </row>
    <row r="41" spans="1:15" s="6" customFormat="1" ht="12" x14ac:dyDescent="0.2">
      <c r="B41" s="39" t="s">
        <v>70</v>
      </c>
      <c r="C41" s="4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63"/>
      <c r="O41" s="45">
        <f>SUM(C41:N41)</f>
        <v>0</v>
      </c>
    </row>
    <row r="42" spans="1:15" s="6" customFormat="1" ht="12" x14ac:dyDescent="0.2">
      <c r="B42" s="39" t="s">
        <v>71</v>
      </c>
      <c r="C42" s="4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63"/>
      <c r="O42" s="45">
        <f>SUM(C42:N42)</f>
        <v>0</v>
      </c>
    </row>
    <row r="43" spans="1:15" s="6" customFormat="1" thickBot="1" x14ac:dyDescent="0.25">
      <c r="B43" s="76" t="s">
        <v>72</v>
      </c>
      <c r="C43" s="6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65"/>
      <c r="O43" s="47">
        <f>SUM(C43:N43)</f>
        <v>0</v>
      </c>
    </row>
    <row r="44" spans="1:15" s="6" customFormat="1" thickBot="1" x14ac:dyDescent="0.25">
      <c r="A44" s="28"/>
      <c r="B44" s="27"/>
      <c r="C44" s="27"/>
      <c r="D44" s="27"/>
      <c r="E44" s="27"/>
      <c r="F44" s="27"/>
      <c r="G44" s="30"/>
      <c r="H44" s="27"/>
      <c r="I44" s="27"/>
      <c r="J44" s="27"/>
      <c r="K44" s="30"/>
      <c r="L44" s="27"/>
      <c r="M44" s="27"/>
      <c r="N44" s="27"/>
      <c r="O44" s="27"/>
    </row>
    <row r="45" spans="1:15" s="6" customFormat="1" ht="15" thickBot="1" x14ac:dyDescent="0.25">
      <c r="A45" s="28"/>
      <c r="B45" s="175" t="s">
        <v>168</v>
      </c>
      <c r="C45" s="186" t="e">
        <f>(O33)/((K10*L9)+(K12*L11))</f>
        <v>#DIV/0!</v>
      </c>
      <c r="D45" s="176"/>
      <c r="E45" s="176"/>
      <c r="F45" s="177" t="s">
        <v>166</v>
      </c>
      <c r="G45" s="186" t="e">
        <f>((((O19*3412)+(O21*100000)+(O23*1000)+(O25*1000)+(O26*1000)+(O27*1000)+(O28*1000))-((O30*1000)+(O31*3412))))/1000/C11</f>
        <v>#DIV/0!</v>
      </c>
      <c r="H45" s="176"/>
      <c r="I45" s="176"/>
      <c r="J45" s="177" t="s">
        <v>107</v>
      </c>
      <c r="K45" s="183" t="e">
        <f>((((O20+O22+O24)+((O25/6)*O9))+(((O26+O27+O28)/0.65)*(O10/100))-O7))/C11</f>
        <v>#DIV/0!</v>
      </c>
      <c r="L45" s="176"/>
      <c r="M45" s="176"/>
      <c r="N45" s="177" t="s">
        <v>108</v>
      </c>
      <c r="O45" s="183" t="e">
        <f>K45+((O34+O38)/C11)</f>
        <v>#DIV/0!</v>
      </c>
    </row>
    <row r="46" spans="1:15" s="6" customFormat="1" ht="12" x14ac:dyDescent="0.2">
      <c r="A46" s="28"/>
      <c r="B46" s="75"/>
      <c r="C46" s="124"/>
      <c r="D46" s="124"/>
      <c r="E46" s="79"/>
      <c r="F46" s="124"/>
      <c r="G46" s="124"/>
      <c r="I46" s="124"/>
      <c r="J46" s="124"/>
      <c r="K46" s="124"/>
      <c r="M46" s="79"/>
      <c r="O46" s="28"/>
    </row>
    <row r="47" spans="1:15" s="6" customFormat="1" ht="12" x14ac:dyDescent="0.2">
      <c r="A47" s="28"/>
      <c r="B47" s="170" t="s">
        <v>158</v>
      </c>
      <c r="C47" s="28"/>
      <c r="G47" s="28"/>
      <c r="I47" s="79" t="s">
        <v>115</v>
      </c>
      <c r="K47" s="28"/>
      <c r="O47" s="28"/>
    </row>
    <row r="48" spans="1:15" s="6" customFormat="1" ht="12" x14ac:dyDescent="0.2">
      <c r="A48" s="28"/>
      <c r="B48" s="75"/>
      <c r="C48" s="28"/>
      <c r="G48" s="28"/>
      <c r="I48" s="79" t="s">
        <v>134</v>
      </c>
      <c r="O48" s="28"/>
    </row>
    <row r="49" spans="1:15" s="6" customFormat="1" ht="12" x14ac:dyDescent="0.2">
      <c r="A49" s="28"/>
      <c r="B49" s="75"/>
      <c r="C49" s="28"/>
      <c r="G49" s="28"/>
      <c r="O49" s="28"/>
    </row>
    <row r="50" spans="1:15" s="6" customFormat="1" ht="12" x14ac:dyDescent="0.2">
      <c r="A50" s="28"/>
      <c r="B50" s="28"/>
      <c r="C50" s="28"/>
      <c r="G50" s="28"/>
      <c r="O50" s="28"/>
    </row>
    <row r="51" spans="1:15" s="6" customFormat="1" ht="12" x14ac:dyDescent="0.2">
      <c r="A51" s="28"/>
      <c r="B51" s="28"/>
      <c r="C51" s="28"/>
      <c r="G51" s="28"/>
      <c r="O51" s="28"/>
    </row>
    <row r="52" spans="1:15" s="6" customFormat="1" ht="12" x14ac:dyDescent="0.2">
      <c r="A52" s="28"/>
      <c r="B52" s="28"/>
      <c r="C52" s="28"/>
      <c r="G52" s="28"/>
      <c r="O52" s="28"/>
    </row>
    <row r="53" spans="1:15" s="6" customFormat="1" x14ac:dyDescent="0.2">
      <c r="B53" s="28"/>
      <c r="C53" s="28"/>
      <c r="G53" s="28"/>
      <c r="M53" s="31"/>
      <c r="O53" s="28"/>
    </row>
    <row r="54" spans="1:15" s="1" customFormat="1" ht="15" x14ac:dyDescent="0.2">
      <c r="B54" s="56" t="s">
        <v>37</v>
      </c>
    </row>
    <row r="55" spans="1:15" s="6" customFormat="1" ht="6.75" customHeight="1" x14ac:dyDescent="0.2">
      <c r="B55" s="28"/>
    </row>
    <row r="56" spans="1:15" s="6" customFormat="1" ht="12" x14ac:dyDescent="0.2">
      <c r="B56" s="29" t="s">
        <v>2</v>
      </c>
      <c r="C56" s="6" t="s">
        <v>38</v>
      </c>
    </row>
    <row r="57" spans="1:15" s="6" customFormat="1" ht="12" x14ac:dyDescent="0.2">
      <c r="B57" s="29" t="s">
        <v>42</v>
      </c>
      <c r="C57" s="6" t="s">
        <v>40</v>
      </c>
    </row>
    <row r="58" spans="1:15" s="6" customFormat="1" ht="12" x14ac:dyDescent="0.2">
      <c r="B58" s="29" t="s">
        <v>33</v>
      </c>
      <c r="C58" s="6" t="s">
        <v>39</v>
      </c>
    </row>
    <row r="59" spans="1:15" s="6" customFormat="1" ht="12" x14ac:dyDescent="0.2">
      <c r="B59" s="29" t="s">
        <v>41</v>
      </c>
      <c r="C59" s="6" t="s">
        <v>62</v>
      </c>
    </row>
    <row r="60" spans="1:15" s="6" customFormat="1" ht="10.5" customHeight="1" x14ac:dyDescent="0.2">
      <c r="B60" s="48" t="s">
        <v>160</v>
      </c>
      <c r="C60" s="79" t="s">
        <v>169</v>
      </c>
    </row>
    <row r="61" spans="1:15" s="6" customFormat="1" ht="12" x14ac:dyDescent="0.2">
      <c r="B61" s="29" t="s">
        <v>3</v>
      </c>
      <c r="C61" s="6" t="s">
        <v>43</v>
      </c>
    </row>
    <row r="62" spans="1:15" s="6" customFormat="1" ht="12" x14ac:dyDescent="0.2">
      <c r="B62" s="29" t="s">
        <v>4</v>
      </c>
      <c r="C62" s="6" t="s">
        <v>44</v>
      </c>
    </row>
    <row r="63" spans="1:15" s="6" customFormat="1" ht="12" x14ac:dyDescent="0.2">
      <c r="B63" s="29" t="s">
        <v>5</v>
      </c>
      <c r="C63" s="6" t="s">
        <v>45</v>
      </c>
    </row>
    <row r="64" spans="1:15" s="6" customFormat="1" ht="6.75" customHeight="1" x14ac:dyDescent="0.2">
      <c r="B64" s="28"/>
    </row>
    <row r="65" spans="2:13" s="6" customFormat="1" ht="12" x14ac:dyDescent="0.2">
      <c r="B65" s="29" t="s">
        <v>23</v>
      </c>
      <c r="C65" s="6" t="s">
        <v>61</v>
      </c>
    </row>
    <row r="66" spans="2:13" s="6" customFormat="1" ht="12" x14ac:dyDescent="0.2">
      <c r="B66" s="29" t="s">
        <v>84</v>
      </c>
      <c r="C66" s="6" t="s">
        <v>85</v>
      </c>
    </row>
    <row r="67" spans="2:13" s="6" customFormat="1" ht="12" x14ac:dyDescent="0.2">
      <c r="B67" s="29" t="s">
        <v>60</v>
      </c>
      <c r="C67" s="6" t="s">
        <v>46</v>
      </c>
    </row>
    <row r="68" spans="2:13" s="6" customFormat="1" ht="12" x14ac:dyDescent="0.2">
      <c r="B68" s="57" t="s">
        <v>104</v>
      </c>
      <c r="C68" s="79" t="s">
        <v>105</v>
      </c>
    </row>
    <row r="69" spans="2:13" s="6" customFormat="1" ht="12" x14ac:dyDescent="0.2">
      <c r="B69" s="137" t="s">
        <v>109</v>
      </c>
      <c r="C69" s="79" t="s">
        <v>110</v>
      </c>
    </row>
    <row r="70" spans="2:13" s="6" customFormat="1" ht="12" x14ac:dyDescent="0.2">
      <c r="B70" s="29" t="s">
        <v>34</v>
      </c>
      <c r="C70" s="79" t="s">
        <v>133</v>
      </c>
    </row>
    <row r="71" spans="2:13" s="6" customFormat="1" ht="12" x14ac:dyDescent="0.2">
      <c r="B71" s="29" t="s">
        <v>24</v>
      </c>
      <c r="C71" s="6" t="s">
        <v>88</v>
      </c>
    </row>
    <row r="72" spans="2:13" s="6" customFormat="1" ht="12" x14ac:dyDescent="0.2">
      <c r="B72" s="29" t="s">
        <v>79</v>
      </c>
      <c r="C72" s="79" t="s">
        <v>98</v>
      </c>
    </row>
    <row r="73" spans="2:13" s="6" customFormat="1" ht="6.75" customHeight="1" x14ac:dyDescent="0.2">
      <c r="B73" s="29"/>
    </row>
    <row r="74" spans="2:13" s="6" customFormat="1" ht="12" customHeight="1" x14ac:dyDescent="0.2">
      <c r="B74" s="29" t="s">
        <v>89</v>
      </c>
      <c r="C74" s="6" t="s">
        <v>90</v>
      </c>
    </row>
    <row r="75" spans="2:13" s="6" customFormat="1" ht="12" x14ac:dyDescent="0.2">
      <c r="B75" s="57" t="s">
        <v>75</v>
      </c>
      <c r="C75" s="6" t="s">
        <v>76</v>
      </c>
    </row>
    <row r="76" spans="2:13" s="6" customFormat="1" ht="12" x14ac:dyDescent="0.2">
      <c r="B76" s="57" t="s">
        <v>74</v>
      </c>
      <c r="C76" s="6" t="s">
        <v>77</v>
      </c>
    </row>
    <row r="77" spans="2:13" s="6" customFormat="1" ht="12" x14ac:dyDescent="0.2">
      <c r="B77" s="57" t="s">
        <v>78</v>
      </c>
      <c r="C77" s="79" t="s">
        <v>132</v>
      </c>
    </row>
    <row r="78" spans="2:13" s="6" customFormat="1" ht="12" x14ac:dyDescent="0.2">
      <c r="B78" s="134" t="s">
        <v>111</v>
      </c>
      <c r="C78" s="79" t="s">
        <v>114</v>
      </c>
    </row>
    <row r="79" spans="2:13" s="6" customFormat="1" thickBot="1" x14ac:dyDescent="0.25">
      <c r="B79" s="132" t="s">
        <v>112</v>
      </c>
      <c r="C79" s="79" t="s">
        <v>113</v>
      </c>
    </row>
    <row r="80" spans="2:13" s="6" customFormat="1" thickBot="1" x14ac:dyDescent="0.25">
      <c r="B80" s="11" t="s">
        <v>25</v>
      </c>
      <c r="C80" s="89" t="s">
        <v>53</v>
      </c>
      <c r="D80" s="90"/>
      <c r="E80" s="90"/>
      <c r="F80" s="90"/>
      <c r="G80" s="90"/>
      <c r="H80" s="90"/>
      <c r="I80" s="90"/>
      <c r="J80" s="90"/>
      <c r="K80" s="90"/>
      <c r="L80" s="90"/>
      <c r="M80" s="91"/>
    </row>
    <row r="81" spans="2:13" s="6" customFormat="1" ht="12" x14ac:dyDescent="0.2">
      <c r="B81" s="15" t="s">
        <v>48</v>
      </c>
      <c r="C81" s="32" t="s">
        <v>47</v>
      </c>
      <c r="D81" s="32"/>
      <c r="E81" s="32"/>
      <c r="F81" s="32"/>
      <c r="G81" s="32"/>
      <c r="H81" s="32"/>
      <c r="I81" s="32"/>
      <c r="J81" s="32"/>
      <c r="K81" s="32"/>
      <c r="L81" s="32"/>
      <c r="M81" s="92"/>
    </row>
    <row r="82" spans="2:13" s="6" customFormat="1" ht="12" x14ac:dyDescent="0.2">
      <c r="B82" s="19" t="s">
        <v>18</v>
      </c>
      <c r="C82" s="28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93"/>
    </row>
    <row r="83" spans="2:13" s="6" customFormat="1" ht="12" x14ac:dyDescent="0.2">
      <c r="B83" s="19" t="s">
        <v>20</v>
      </c>
      <c r="C83" s="33" t="s">
        <v>50</v>
      </c>
      <c r="D83" s="33"/>
      <c r="E83" s="33"/>
      <c r="F83" s="33"/>
      <c r="G83" s="33"/>
      <c r="H83" s="33"/>
      <c r="I83" s="33"/>
      <c r="J83" s="33"/>
      <c r="K83" s="33"/>
      <c r="L83" s="33"/>
      <c r="M83" s="94"/>
    </row>
    <row r="84" spans="2:13" s="6" customFormat="1" ht="12" x14ac:dyDescent="0.2">
      <c r="B84" s="19" t="s">
        <v>21</v>
      </c>
      <c r="C84" s="28" t="s">
        <v>51</v>
      </c>
      <c r="D84" s="28"/>
      <c r="E84" s="28"/>
      <c r="F84" s="28"/>
      <c r="G84" s="28"/>
      <c r="H84" s="28"/>
      <c r="I84" s="28"/>
      <c r="J84" s="28"/>
      <c r="K84" s="28"/>
      <c r="L84" s="28"/>
      <c r="M84" s="93"/>
    </row>
    <row r="85" spans="2:13" s="6" customFormat="1" ht="12" x14ac:dyDescent="0.2">
      <c r="B85" s="138" t="s">
        <v>117</v>
      </c>
      <c r="C85" s="101" t="s">
        <v>122</v>
      </c>
      <c r="D85" s="33"/>
      <c r="E85" s="33"/>
      <c r="F85" s="33"/>
      <c r="G85" s="33"/>
      <c r="H85" s="33"/>
      <c r="I85" s="33"/>
      <c r="J85" s="33"/>
      <c r="K85" s="33"/>
      <c r="L85" s="33"/>
      <c r="M85" s="94"/>
    </row>
    <row r="86" spans="2:13" s="6" customFormat="1" ht="12" x14ac:dyDescent="0.2">
      <c r="B86" s="23" t="s">
        <v>22</v>
      </c>
      <c r="C86" s="28" t="s">
        <v>52</v>
      </c>
      <c r="D86" s="28"/>
      <c r="E86" s="28"/>
      <c r="F86" s="28"/>
      <c r="G86" s="28"/>
      <c r="H86" s="28"/>
      <c r="I86" s="28"/>
      <c r="J86" s="28"/>
      <c r="K86" s="28"/>
      <c r="L86" s="28"/>
      <c r="M86" s="93"/>
    </row>
    <row r="87" spans="2:13" s="6" customFormat="1" ht="12" x14ac:dyDescent="0.2">
      <c r="B87" s="80" t="s">
        <v>123</v>
      </c>
      <c r="C87" s="101" t="s">
        <v>127</v>
      </c>
      <c r="D87" s="33"/>
      <c r="E87" s="33"/>
      <c r="F87" s="33"/>
      <c r="G87" s="33"/>
      <c r="H87" s="33"/>
      <c r="I87" s="33"/>
      <c r="J87" s="33"/>
      <c r="K87" s="33"/>
      <c r="L87" s="33"/>
      <c r="M87" s="94"/>
    </row>
    <row r="88" spans="2:13" s="6" customFormat="1" ht="12" x14ac:dyDescent="0.2">
      <c r="B88" s="80" t="s">
        <v>124</v>
      </c>
      <c r="C88" s="75" t="s">
        <v>128</v>
      </c>
      <c r="D88" s="28"/>
      <c r="E88" s="28"/>
      <c r="F88" s="28"/>
      <c r="G88" s="28"/>
      <c r="H88" s="28"/>
      <c r="I88" s="28"/>
      <c r="J88" s="28"/>
      <c r="K88" s="28"/>
      <c r="L88" s="28"/>
      <c r="M88" s="93"/>
    </row>
    <row r="89" spans="2:13" s="6" customFormat="1" ht="12" x14ac:dyDescent="0.2">
      <c r="B89" s="80" t="s">
        <v>125</v>
      </c>
      <c r="C89" s="101" t="s">
        <v>129</v>
      </c>
      <c r="D89" s="33"/>
      <c r="E89" s="33"/>
      <c r="F89" s="33"/>
      <c r="G89" s="33"/>
      <c r="H89" s="33"/>
      <c r="I89" s="33"/>
      <c r="J89" s="33"/>
      <c r="K89" s="33"/>
      <c r="L89" s="33"/>
      <c r="M89" s="94"/>
    </row>
    <row r="90" spans="2:13" s="6" customFormat="1" thickBot="1" x14ac:dyDescent="0.25">
      <c r="B90" s="139" t="s">
        <v>126</v>
      </c>
      <c r="C90" s="75" t="s">
        <v>116</v>
      </c>
      <c r="D90" s="28"/>
      <c r="E90" s="28"/>
      <c r="F90" s="28"/>
      <c r="G90" s="28"/>
      <c r="H90" s="28"/>
      <c r="I90" s="28"/>
      <c r="J90" s="28"/>
      <c r="K90" s="28"/>
      <c r="L90" s="28"/>
      <c r="M90" s="93"/>
    </row>
    <row r="91" spans="2:13" s="6" customFormat="1" thickBot="1" x14ac:dyDescent="0.25">
      <c r="B91" s="55" t="s">
        <v>28</v>
      </c>
      <c r="C91" s="81" t="s">
        <v>63</v>
      </c>
      <c r="D91" s="82"/>
      <c r="E91" s="82"/>
      <c r="F91" s="82"/>
      <c r="G91" s="82"/>
      <c r="H91" s="82"/>
      <c r="I91" s="82"/>
      <c r="J91" s="82"/>
      <c r="K91" s="82"/>
      <c r="L91" s="82"/>
      <c r="M91" s="83"/>
    </row>
    <row r="92" spans="2:13" s="6" customFormat="1" ht="12" x14ac:dyDescent="0.2">
      <c r="B92" s="140" t="s">
        <v>130</v>
      </c>
      <c r="C92" s="75" t="s">
        <v>131</v>
      </c>
      <c r="D92" s="28"/>
      <c r="E92" s="28"/>
      <c r="F92" s="28"/>
      <c r="G92" s="28"/>
      <c r="H92" s="28"/>
      <c r="I92" s="28"/>
      <c r="J92" s="28"/>
      <c r="K92" s="28"/>
      <c r="L92" s="28"/>
      <c r="M92" s="93"/>
    </row>
    <row r="93" spans="2:13" s="6" customFormat="1" thickBot="1" x14ac:dyDescent="0.25">
      <c r="B93" s="54" t="s">
        <v>29</v>
      </c>
      <c r="C93" s="84" t="s">
        <v>55</v>
      </c>
      <c r="D93" s="85"/>
      <c r="E93" s="85"/>
      <c r="F93" s="85"/>
      <c r="G93" s="85"/>
      <c r="H93" s="85"/>
      <c r="I93" s="85"/>
      <c r="J93" s="85"/>
      <c r="K93" s="85"/>
      <c r="L93" s="85"/>
      <c r="M93" s="95"/>
    </row>
    <row r="94" spans="2:13" s="6" customFormat="1" thickBot="1" x14ac:dyDescent="0.25">
      <c r="B94" s="53" t="s">
        <v>26</v>
      </c>
      <c r="C94" s="86" t="s">
        <v>64</v>
      </c>
      <c r="D94" s="87"/>
      <c r="E94" s="87"/>
      <c r="F94" s="87"/>
      <c r="G94" s="87"/>
      <c r="H94" s="87"/>
      <c r="I94" s="87"/>
      <c r="J94" s="87"/>
      <c r="K94" s="87"/>
      <c r="L94" s="87"/>
      <c r="M94" s="88"/>
    </row>
    <row r="95" spans="2:13" s="6" customFormat="1" ht="12" x14ac:dyDescent="0.2">
      <c r="B95" s="51" t="s">
        <v>27</v>
      </c>
      <c r="C95" s="127" t="s">
        <v>97</v>
      </c>
      <c r="D95" s="32"/>
      <c r="E95" s="32"/>
      <c r="F95" s="32"/>
      <c r="G95" s="32"/>
      <c r="H95" s="32"/>
      <c r="I95" s="32"/>
      <c r="J95" s="32"/>
      <c r="K95" s="32"/>
      <c r="L95" s="32"/>
      <c r="M95" s="92"/>
    </row>
    <row r="96" spans="2:13" s="6" customFormat="1" ht="12" x14ac:dyDescent="0.2">
      <c r="B96" s="24" t="s">
        <v>54</v>
      </c>
      <c r="C96" s="28" t="s">
        <v>56</v>
      </c>
      <c r="D96" s="28"/>
      <c r="E96" s="28"/>
      <c r="F96" s="28"/>
      <c r="G96" s="28"/>
      <c r="H96" s="28"/>
      <c r="I96" s="28"/>
      <c r="J96" s="28"/>
      <c r="K96" s="28"/>
      <c r="L96" s="28"/>
      <c r="M96" s="93"/>
    </row>
    <row r="97" spans="2:13" s="6" customFormat="1" ht="12" x14ac:dyDescent="0.2">
      <c r="B97" s="24" t="s">
        <v>58</v>
      </c>
      <c r="C97" s="33" t="s">
        <v>59</v>
      </c>
      <c r="D97" s="33"/>
      <c r="E97" s="33"/>
      <c r="F97" s="33"/>
      <c r="G97" s="33"/>
      <c r="H97" s="33"/>
      <c r="I97" s="33"/>
      <c r="J97" s="33"/>
      <c r="K97" s="33"/>
      <c r="L97" s="33"/>
      <c r="M97" s="94"/>
    </row>
    <row r="98" spans="2:13" s="6" customFormat="1" ht="12" x14ac:dyDescent="0.2">
      <c r="B98" s="39" t="s">
        <v>67</v>
      </c>
      <c r="C98" s="75" t="s">
        <v>95</v>
      </c>
      <c r="D98" s="28"/>
      <c r="E98" s="28"/>
      <c r="F98" s="28"/>
      <c r="G98" s="28"/>
      <c r="H98" s="28"/>
      <c r="I98" s="28"/>
      <c r="J98" s="28"/>
      <c r="K98" s="28"/>
      <c r="L98" s="28"/>
      <c r="M98" s="93"/>
    </row>
    <row r="99" spans="2:13" s="6" customFormat="1" ht="12" x14ac:dyDescent="0.2">
      <c r="B99" s="39" t="s">
        <v>68</v>
      </c>
      <c r="C99" s="33" t="s">
        <v>80</v>
      </c>
      <c r="D99" s="33"/>
      <c r="E99" s="33"/>
      <c r="F99" s="33"/>
      <c r="G99" s="33"/>
      <c r="H99" s="33"/>
      <c r="I99" s="33"/>
      <c r="J99" s="33"/>
      <c r="K99" s="33"/>
      <c r="L99" s="33"/>
      <c r="M99" s="94"/>
    </row>
    <row r="100" spans="2:13" s="6" customFormat="1" ht="12" x14ac:dyDescent="0.2">
      <c r="B100" s="38" t="s">
        <v>69</v>
      </c>
      <c r="C100" s="75" t="s">
        <v>92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93"/>
    </row>
    <row r="101" spans="2:13" s="6" customFormat="1" ht="12" x14ac:dyDescent="0.2">
      <c r="B101" s="39" t="s">
        <v>30</v>
      </c>
      <c r="C101" s="101" t="s">
        <v>93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94"/>
    </row>
    <row r="102" spans="2:13" s="6" customFormat="1" ht="12" x14ac:dyDescent="0.2">
      <c r="B102" s="39" t="s">
        <v>31</v>
      </c>
      <c r="C102" s="32" t="s">
        <v>57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92"/>
    </row>
    <row r="103" spans="2:13" x14ac:dyDescent="0.2">
      <c r="B103" s="39" t="s">
        <v>70</v>
      </c>
      <c r="C103" s="75" t="s">
        <v>94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7"/>
    </row>
    <row r="104" spans="2:13" x14ac:dyDescent="0.2">
      <c r="B104" s="39" t="s">
        <v>71</v>
      </c>
      <c r="C104" s="66" t="s">
        <v>81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98"/>
    </row>
    <row r="105" spans="2:13" ht="13.5" thickBot="1" x14ac:dyDescent="0.25">
      <c r="B105" s="52" t="s">
        <v>72</v>
      </c>
      <c r="C105" s="73" t="s">
        <v>82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100"/>
    </row>
  </sheetData>
  <mergeCells count="14">
    <mergeCell ref="N14:O14"/>
    <mergeCell ref="F14:L14"/>
    <mergeCell ref="F13:L13"/>
    <mergeCell ref="I4:L4"/>
    <mergeCell ref="I5:L5"/>
    <mergeCell ref="I6:L6"/>
    <mergeCell ref="N12:O12"/>
    <mergeCell ref="C9:G9"/>
    <mergeCell ref="C10:G10"/>
    <mergeCell ref="C4:F4"/>
    <mergeCell ref="C5:F5"/>
    <mergeCell ref="C6:F6"/>
    <mergeCell ref="C7:F7"/>
    <mergeCell ref="N13:O13"/>
  </mergeCells>
  <phoneticPr fontId="2" type="noConversion"/>
  <hyperlinks>
    <hyperlink ref="N1" r:id="rId1"/>
  </hyperlinks>
  <pageMargins left="0.76" right="0.37" top="0.5" bottom="0.5" header="0.5" footer="0.5"/>
  <pageSetup paperSize="5" scale="84" orientation="landscape" r:id="rId2"/>
  <headerFooter alignWithMargins="0"/>
  <rowBreaks count="1" manualBreakCount="1">
    <brk id="52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opLeftCell="B37" workbookViewId="0">
      <selection activeCell="F49" sqref="F49"/>
    </sheetView>
  </sheetViews>
  <sheetFormatPr defaultRowHeight="12.75" x14ac:dyDescent="0.2"/>
  <cols>
    <col min="1" max="1" width="1.28515625" customWidth="1"/>
    <col min="2" max="2" width="22.140625" customWidth="1"/>
    <col min="3" max="3" width="12.7109375" customWidth="1"/>
    <col min="4" max="4" width="12.140625" customWidth="1"/>
    <col min="5" max="6" width="11.7109375" customWidth="1"/>
    <col min="7" max="7" width="13" customWidth="1"/>
    <col min="8" max="8" width="12.7109375" customWidth="1"/>
    <col min="9" max="9" width="12.85546875" customWidth="1"/>
    <col min="10" max="11" width="12.5703125" customWidth="1"/>
    <col min="12" max="12" width="13.140625" customWidth="1"/>
    <col min="13" max="13" width="12.85546875" customWidth="1"/>
    <col min="14" max="14" width="12.7109375" customWidth="1"/>
    <col min="15" max="15" width="11.7109375" customWidth="1"/>
  </cols>
  <sheetData>
    <row r="1" spans="2:15" ht="18.75" thickBot="1" x14ac:dyDescent="0.3">
      <c r="B1" s="3" t="s">
        <v>0</v>
      </c>
      <c r="E1" s="171" t="s">
        <v>161</v>
      </c>
      <c r="F1" s="173" t="s">
        <v>163</v>
      </c>
      <c r="G1" s="68"/>
      <c r="J1" s="2" t="s">
        <v>35</v>
      </c>
      <c r="K1" s="143">
        <v>41059</v>
      </c>
      <c r="M1" s="133" t="s">
        <v>65</v>
      </c>
      <c r="N1" s="128" t="s">
        <v>171</v>
      </c>
      <c r="O1" s="6"/>
    </row>
    <row r="2" spans="2:15" ht="15.75" x14ac:dyDescent="0.25">
      <c r="B2" s="3" t="s">
        <v>1</v>
      </c>
      <c r="K2" s="129" t="s">
        <v>99</v>
      </c>
      <c r="N2" s="142" t="s">
        <v>157</v>
      </c>
    </row>
    <row r="3" spans="2:15" ht="12.75" customHeight="1" x14ac:dyDescent="0.2">
      <c r="B3" s="169" t="s">
        <v>156</v>
      </c>
      <c r="N3" s="141" t="s">
        <v>172</v>
      </c>
    </row>
    <row r="4" spans="2:15" s="6" customFormat="1" ht="13.5" thickBot="1" x14ac:dyDescent="0.25">
      <c r="B4" s="5" t="s">
        <v>2</v>
      </c>
      <c r="C4" s="194" t="s">
        <v>139</v>
      </c>
      <c r="D4" s="190"/>
      <c r="E4" s="190"/>
      <c r="F4" s="190"/>
      <c r="H4" s="40" t="s">
        <v>3</v>
      </c>
      <c r="I4" s="194" t="s">
        <v>143</v>
      </c>
      <c r="J4" s="190"/>
      <c r="K4" s="190"/>
      <c r="L4" s="190"/>
      <c r="N4" s="129" t="s">
        <v>135</v>
      </c>
    </row>
    <row r="5" spans="2:15" s="6" customFormat="1" thickBot="1" x14ac:dyDescent="0.25">
      <c r="B5" s="5" t="s">
        <v>42</v>
      </c>
      <c r="C5" s="195" t="s">
        <v>136</v>
      </c>
      <c r="D5" s="191"/>
      <c r="E5" s="191"/>
      <c r="F5" s="191"/>
      <c r="H5" s="40" t="s">
        <v>4</v>
      </c>
      <c r="I5" s="195" t="s">
        <v>144</v>
      </c>
      <c r="J5" s="191"/>
      <c r="K5" s="191"/>
      <c r="L5" s="191"/>
    </row>
    <row r="6" spans="2:15" s="6" customFormat="1" ht="13.5" thickBot="1" x14ac:dyDescent="0.25">
      <c r="B6" s="5" t="s">
        <v>33</v>
      </c>
      <c r="C6" s="195" t="s">
        <v>137</v>
      </c>
      <c r="D6" s="191"/>
      <c r="E6" s="191"/>
      <c r="F6" s="191"/>
      <c r="H6" s="40" t="s">
        <v>5</v>
      </c>
      <c r="I6" s="196" t="s">
        <v>145</v>
      </c>
      <c r="J6" s="191"/>
      <c r="K6" s="191"/>
      <c r="L6" s="191"/>
    </row>
    <row r="7" spans="2:15" s="6" customFormat="1" thickBot="1" x14ac:dyDescent="0.25">
      <c r="B7" s="5" t="s">
        <v>41</v>
      </c>
      <c r="C7" s="195" t="s">
        <v>138</v>
      </c>
      <c r="D7" s="191"/>
      <c r="E7" s="191"/>
      <c r="F7" s="191"/>
      <c r="I7" s="27"/>
      <c r="J7" s="27"/>
      <c r="K7" s="27"/>
      <c r="L7" s="27"/>
      <c r="N7" s="134" t="s">
        <v>96</v>
      </c>
      <c r="O7" s="49">
        <v>6542</v>
      </c>
    </row>
    <row r="8" spans="2:15" s="6" customFormat="1" ht="12.75" customHeight="1" thickBot="1" x14ac:dyDescent="0.25">
      <c r="B8" s="48" t="s">
        <v>160</v>
      </c>
      <c r="C8" s="172" t="s">
        <v>162</v>
      </c>
      <c r="I8" s="28"/>
      <c r="J8" s="28"/>
      <c r="K8" s="73"/>
      <c r="L8" s="69" t="s">
        <v>87</v>
      </c>
      <c r="N8" s="133"/>
      <c r="O8" s="50"/>
    </row>
    <row r="9" spans="2:15" s="6" customFormat="1" thickBot="1" x14ac:dyDescent="0.25">
      <c r="B9" s="5" t="s">
        <v>23</v>
      </c>
      <c r="C9" s="194" t="s">
        <v>140</v>
      </c>
      <c r="D9" s="190"/>
      <c r="E9" s="190"/>
      <c r="F9" s="190"/>
      <c r="G9" s="190"/>
      <c r="J9" s="130" t="s">
        <v>86</v>
      </c>
      <c r="K9" s="25">
        <v>70</v>
      </c>
      <c r="L9" s="146">
        <v>0.75</v>
      </c>
      <c r="N9" s="132" t="s">
        <v>73</v>
      </c>
      <c r="O9" s="147">
        <v>7.4999999999999997E-2</v>
      </c>
    </row>
    <row r="10" spans="2:15" s="6" customFormat="1" thickBot="1" x14ac:dyDescent="0.25">
      <c r="B10" s="48" t="s">
        <v>83</v>
      </c>
      <c r="C10" s="195" t="s">
        <v>146</v>
      </c>
      <c r="D10" s="191"/>
      <c r="E10" s="191"/>
      <c r="F10" s="191"/>
      <c r="G10" s="191"/>
      <c r="I10" s="73"/>
      <c r="J10" s="131" t="s">
        <v>101</v>
      </c>
      <c r="K10" s="26">
        <v>1200</v>
      </c>
      <c r="L10" s="71"/>
      <c r="N10" s="132" t="s">
        <v>74</v>
      </c>
      <c r="O10" s="145">
        <v>0.95</v>
      </c>
    </row>
    <row r="11" spans="2:15" s="6" customFormat="1" ht="12.75" customHeight="1" thickBot="1" x14ac:dyDescent="0.25">
      <c r="B11" s="5" t="s">
        <v>32</v>
      </c>
      <c r="C11" s="144">
        <v>75500</v>
      </c>
      <c r="D11" s="28"/>
      <c r="G11" s="124"/>
      <c r="J11" s="132" t="s">
        <v>86</v>
      </c>
      <c r="K11" s="25">
        <v>40</v>
      </c>
      <c r="L11" s="146">
        <v>0.25</v>
      </c>
      <c r="N11" s="132" t="s">
        <v>78</v>
      </c>
      <c r="O11" s="145"/>
    </row>
    <row r="12" spans="2:15" s="6" customFormat="1" ht="12.75" customHeight="1" thickBot="1" x14ac:dyDescent="0.25">
      <c r="B12" s="5"/>
      <c r="C12" s="27"/>
      <c r="E12" s="135" t="s">
        <v>100</v>
      </c>
      <c r="F12" s="149">
        <v>25</v>
      </c>
      <c r="G12" s="28"/>
      <c r="J12" s="132" t="s">
        <v>101</v>
      </c>
      <c r="K12" s="74">
        <v>700</v>
      </c>
      <c r="L12" s="72"/>
      <c r="M12" s="132" t="s">
        <v>91</v>
      </c>
      <c r="N12" s="190"/>
      <c r="O12" s="190"/>
    </row>
    <row r="13" spans="2:15" s="6" customFormat="1" ht="12.75" customHeight="1" thickBot="1" x14ac:dyDescent="0.25">
      <c r="B13" s="5"/>
      <c r="C13" s="27"/>
      <c r="E13" s="135" t="s">
        <v>102</v>
      </c>
      <c r="F13" s="197" t="s">
        <v>141</v>
      </c>
      <c r="G13" s="193"/>
      <c r="H13" s="193"/>
      <c r="I13" s="193"/>
      <c r="J13" s="193"/>
      <c r="K13" s="193"/>
      <c r="L13" s="193"/>
      <c r="M13" s="134" t="s">
        <v>111</v>
      </c>
      <c r="N13" s="194" t="s">
        <v>159</v>
      </c>
      <c r="O13" s="190"/>
    </row>
    <row r="14" spans="2:15" s="6" customFormat="1" thickBot="1" x14ac:dyDescent="0.25">
      <c r="C14" s="136"/>
      <c r="D14" s="136"/>
      <c r="E14" s="132" t="s">
        <v>103</v>
      </c>
      <c r="F14" s="195" t="s">
        <v>142</v>
      </c>
      <c r="G14" s="191"/>
      <c r="H14" s="191"/>
      <c r="I14" s="191"/>
      <c r="J14" s="191"/>
      <c r="K14" s="191"/>
      <c r="L14" s="191"/>
      <c r="M14" s="132" t="s">
        <v>112</v>
      </c>
      <c r="N14" s="190"/>
      <c r="O14" s="190"/>
    </row>
    <row r="15" spans="2:15" ht="9" customHeight="1" thickBot="1" x14ac:dyDescent="0.25">
      <c r="B15" s="2"/>
      <c r="D15" s="4"/>
      <c r="E15" s="4"/>
      <c r="F15" s="4"/>
      <c r="G15" s="4"/>
      <c r="H15" s="4"/>
      <c r="I15" s="4"/>
      <c r="J15" s="4"/>
      <c r="K15" s="4"/>
      <c r="L15" s="4"/>
    </row>
    <row r="16" spans="2:15" s="6" customFormat="1" thickBot="1" x14ac:dyDescent="0.25">
      <c r="B16" s="40" t="s">
        <v>36</v>
      </c>
      <c r="C16" s="78">
        <v>2012</v>
      </c>
      <c r="D16" s="77">
        <v>2012</v>
      </c>
      <c r="E16" s="77">
        <v>2012</v>
      </c>
      <c r="F16" s="77">
        <v>2011</v>
      </c>
      <c r="G16" s="77">
        <v>2011</v>
      </c>
      <c r="H16" s="77">
        <v>2011</v>
      </c>
      <c r="I16" s="77">
        <v>2011</v>
      </c>
      <c r="J16" s="77">
        <v>2011</v>
      </c>
      <c r="K16" s="77">
        <v>2011</v>
      </c>
      <c r="L16" s="77">
        <v>2011</v>
      </c>
      <c r="M16" s="77">
        <v>2011</v>
      </c>
      <c r="N16" s="77">
        <v>2011</v>
      </c>
    </row>
    <row r="17" spans="2:15" s="6" customFormat="1" thickBot="1" x14ac:dyDescent="0.25">
      <c r="B17" s="7"/>
      <c r="C17" s="8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10" t="s">
        <v>17</v>
      </c>
      <c r="O17" s="43" t="s">
        <v>19</v>
      </c>
    </row>
    <row r="18" spans="2:15" s="6" customFormat="1" thickBot="1" x14ac:dyDescent="0.25">
      <c r="B18" s="11" t="s">
        <v>25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44"/>
    </row>
    <row r="19" spans="2:15" s="6" customFormat="1" ht="12" x14ac:dyDescent="0.2">
      <c r="B19" s="15" t="s">
        <v>48</v>
      </c>
      <c r="C19" s="59">
        <v>128798</v>
      </c>
      <c r="D19" s="60">
        <v>122596</v>
      </c>
      <c r="E19" s="60">
        <v>125874</v>
      </c>
      <c r="F19" s="60">
        <v>119824</v>
      </c>
      <c r="G19" s="60">
        <v>125486</v>
      </c>
      <c r="H19" s="60">
        <v>148352</v>
      </c>
      <c r="I19" s="60">
        <v>152879</v>
      </c>
      <c r="J19" s="60">
        <v>148741</v>
      </c>
      <c r="K19" s="60">
        <v>147685</v>
      </c>
      <c r="L19" s="60">
        <v>135486</v>
      </c>
      <c r="M19" s="60">
        <v>125463</v>
      </c>
      <c r="N19" s="61">
        <v>95789</v>
      </c>
      <c r="O19" s="58">
        <f>SUM(C19:N19)</f>
        <v>1576973</v>
      </c>
    </row>
    <row r="20" spans="2:15" s="6" customFormat="1" ht="12" x14ac:dyDescent="0.2">
      <c r="B20" s="19" t="s">
        <v>18</v>
      </c>
      <c r="C20" s="150">
        <f t="shared" ref="C20:F20" si="0">C19*$O$9</f>
        <v>9659.85</v>
      </c>
      <c r="D20" s="150">
        <f t="shared" si="0"/>
        <v>9194.6999999999989</v>
      </c>
      <c r="E20" s="150">
        <f t="shared" si="0"/>
        <v>9440.5499999999993</v>
      </c>
      <c r="F20" s="150">
        <f t="shared" si="0"/>
        <v>8986.7999999999993</v>
      </c>
      <c r="G20" s="150">
        <f>G19*$O$9</f>
        <v>9411.4499999999989</v>
      </c>
      <c r="H20" s="150">
        <f t="shared" ref="H20:N20" si="1">H19*$O$9</f>
        <v>11126.4</v>
      </c>
      <c r="I20" s="150">
        <f t="shared" si="1"/>
        <v>11465.924999999999</v>
      </c>
      <c r="J20" s="150">
        <f t="shared" si="1"/>
        <v>11155.574999999999</v>
      </c>
      <c r="K20" s="150">
        <f t="shared" si="1"/>
        <v>11076.375</v>
      </c>
      <c r="L20" s="150">
        <f t="shared" si="1"/>
        <v>10161.449999999999</v>
      </c>
      <c r="M20" s="150">
        <f t="shared" si="1"/>
        <v>9409.7250000000004</v>
      </c>
      <c r="N20" s="150">
        <f t="shared" si="1"/>
        <v>7184.1750000000002</v>
      </c>
      <c r="O20" s="46">
        <f t="shared" ref="O20:O28" si="2">SUM(C20:N20)</f>
        <v>118272.97499999999</v>
      </c>
    </row>
    <row r="21" spans="2:15" s="6" customFormat="1" ht="12" x14ac:dyDescent="0.2">
      <c r="B21" s="19" t="s">
        <v>20</v>
      </c>
      <c r="C21" s="151">
        <v>38453</v>
      </c>
      <c r="D21" s="152">
        <v>32483</v>
      </c>
      <c r="E21" s="152">
        <v>2678</v>
      </c>
      <c r="F21" s="152">
        <v>2202</v>
      </c>
      <c r="G21" s="152">
        <v>1822</v>
      </c>
      <c r="H21" s="152">
        <v>1245</v>
      </c>
      <c r="I21" s="152">
        <v>846</v>
      </c>
      <c r="J21" s="152">
        <v>621</v>
      </c>
      <c r="K21" s="152">
        <v>2247</v>
      </c>
      <c r="L21" s="152">
        <v>3084</v>
      </c>
      <c r="M21" s="152">
        <v>4586</v>
      </c>
      <c r="N21" s="153">
        <v>5412</v>
      </c>
      <c r="O21" s="58">
        <f t="shared" si="2"/>
        <v>95679</v>
      </c>
    </row>
    <row r="22" spans="2:15" s="6" customFormat="1" ht="12" x14ac:dyDescent="0.2">
      <c r="B22" s="19" t="s">
        <v>21</v>
      </c>
      <c r="C22" s="154">
        <v>2457</v>
      </c>
      <c r="D22" s="154">
        <v>2846</v>
      </c>
      <c r="E22" s="154">
        <f t="shared" ref="E22:F22" si="3">E21*$O$10</f>
        <v>2544.1</v>
      </c>
      <c r="F22" s="154">
        <f t="shared" si="3"/>
        <v>2091.9</v>
      </c>
      <c r="G22" s="154">
        <f>G21*$O$10</f>
        <v>1730.8999999999999</v>
      </c>
      <c r="H22" s="154">
        <f t="shared" ref="H22:N22" si="4">H21*$O$10</f>
        <v>1182.75</v>
      </c>
      <c r="I22" s="154">
        <f t="shared" si="4"/>
        <v>803.69999999999993</v>
      </c>
      <c r="J22" s="154">
        <f t="shared" si="4"/>
        <v>589.94999999999993</v>
      </c>
      <c r="K22" s="154">
        <f t="shared" si="4"/>
        <v>2134.65</v>
      </c>
      <c r="L22" s="154">
        <f t="shared" si="4"/>
        <v>2929.7999999999997</v>
      </c>
      <c r="M22" s="154">
        <f t="shared" si="4"/>
        <v>4356.7</v>
      </c>
      <c r="N22" s="154">
        <f t="shared" si="4"/>
        <v>5141.3999999999996</v>
      </c>
      <c r="O22" s="46">
        <f t="shared" si="2"/>
        <v>28808.85</v>
      </c>
    </row>
    <row r="23" spans="2:15" s="6" customFormat="1" ht="12" x14ac:dyDescent="0.2">
      <c r="B23" s="138" t="s">
        <v>117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45">
        <f t="shared" si="2"/>
        <v>0</v>
      </c>
    </row>
    <row r="24" spans="2:15" s="6" customFormat="1" ht="12" x14ac:dyDescent="0.2">
      <c r="B24" s="23" t="s">
        <v>22</v>
      </c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6"/>
      <c r="O24" s="46">
        <f t="shared" si="2"/>
        <v>0</v>
      </c>
    </row>
    <row r="25" spans="2:15" s="6" customFormat="1" ht="12" x14ac:dyDescent="0.2">
      <c r="B25" s="80" t="s">
        <v>118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45">
        <f t="shared" si="2"/>
        <v>0</v>
      </c>
    </row>
    <row r="26" spans="2:15" s="6" customFormat="1" ht="12" x14ac:dyDescent="0.2">
      <c r="B26" s="80" t="s">
        <v>119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 t="s">
        <v>66</v>
      </c>
      <c r="O26" s="45">
        <f t="shared" si="2"/>
        <v>0</v>
      </c>
    </row>
    <row r="27" spans="2:15" s="6" customFormat="1" ht="12" x14ac:dyDescent="0.2">
      <c r="B27" s="80" t="s">
        <v>120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45">
        <f t="shared" si="2"/>
        <v>0</v>
      </c>
    </row>
    <row r="28" spans="2:15" s="6" customFormat="1" thickBot="1" x14ac:dyDescent="0.25">
      <c r="B28" s="125" t="s">
        <v>121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105">
        <f t="shared" si="2"/>
        <v>0</v>
      </c>
    </row>
    <row r="29" spans="2:15" s="6" customFormat="1" thickBot="1" x14ac:dyDescent="0.25">
      <c r="B29" s="110" t="s">
        <v>28</v>
      </c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  <c r="O29" s="114"/>
    </row>
    <row r="30" spans="2:15" s="6" customFormat="1" ht="12" x14ac:dyDescent="0.2">
      <c r="B30" s="126" t="s">
        <v>130</v>
      </c>
      <c r="C30" s="155">
        <v>865</v>
      </c>
      <c r="D30" s="156">
        <v>1175</v>
      </c>
      <c r="E30" s="156">
        <v>1925</v>
      </c>
      <c r="F30" s="156">
        <v>2458</v>
      </c>
      <c r="G30" s="156">
        <v>2586</v>
      </c>
      <c r="H30" s="156">
        <v>2975</v>
      </c>
      <c r="I30" s="156">
        <v>3415</v>
      </c>
      <c r="J30" s="156">
        <v>3248</v>
      </c>
      <c r="K30" s="156">
        <v>2956</v>
      </c>
      <c r="L30" s="156">
        <v>2045</v>
      </c>
      <c r="M30" s="156">
        <v>1532</v>
      </c>
      <c r="N30" s="157">
        <v>845</v>
      </c>
      <c r="O30" s="163">
        <f>SUM(C30:N30)</f>
        <v>26025</v>
      </c>
    </row>
    <row r="31" spans="2:15" s="6" customFormat="1" thickBot="1" x14ac:dyDescent="0.25">
      <c r="B31" s="115" t="s">
        <v>29</v>
      </c>
      <c r="C31" s="158">
        <v>685</v>
      </c>
      <c r="D31" s="159">
        <v>875</v>
      </c>
      <c r="E31" s="159">
        <v>1242</v>
      </c>
      <c r="F31" s="159">
        <v>1550</v>
      </c>
      <c r="G31" s="159">
        <v>1973</v>
      </c>
      <c r="H31" s="159">
        <v>2352</v>
      </c>
      <c r="I31" s="159">
        <v>3285</v>
      </c>
      <c r="J31" s="159">
        <v>2865</v>
      </c>
      <c r="K31" s="159">
        <v>2546</v>
      </c>
      <c r="L31" s="159">
        <v>1859</v>
      </c>
      <c r="M31" s="159">
        <v>1148</v>
      </c>
      <c r="N31" s="160">
        <v>678</v>
      </c>
      <c r="O31" s="164">
        <f>SUM(C31:N31)</f>
        <v>21058</v>
      </c>
    </row>
    <row r="32" spans="2:15" s="6" customFormat="1" thickBot="1" x14ac:dyDescent="0.25">
      <c r="B32" s="119" t="s">
        <v>26</v>
      </c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123"/>
    </row>
    <row r="33" spans="1:15" s="6" customFormat="1" ht="12" x14ac:dyDescent="0.2">
      <c r="B33" s="116" t="s">
        <v>27</v>
      </c>
      <c r="C33" s="161">
        <v>9240</v>
      </c>
      <c r="D33" s="156">
        <v>11256</v>
      </c>
      <c r="E33" s="156">
        <v>12564</v>
      </c>
      <c r="F33" s="156">
        <v>10546</v>
      </c>
      <c r="G33" s="156">
        <v>12658</v>
      </c>
      <c r="H33" s="156">
        <v>9856</v>
      </c>
      <c r="I33" s="156">
        <v>7589</v>
      </c>
      <c r="J33" s="156">
        <v>6589</v>
      </c>
      <c r="K33" s="156">
        <v>4897</v>
      </c>
      <c r="L33" s="156">
        <v>10486</v>
      </c>
      <c r="M33" s="156">
        <v>12479</v>
      </c>
      <c r="N33" s="162">
        <v>10478</v>
      </c>
      <c r="O33" s="163">
        <f t="shared" ref="O33:O40" si="5">SUM(C33:N33)</f>
        <v>118638</v>
      </c>
    </row>
    <row r="34" spans="1:15" s="6" customFormat="1" ht="12" x14ac:dyDescent="0.2">
      <c r="B34" s="39" t="s">
        <v>54</v>
      </c>
      <c r="C34" s="41">
        <f>(C33/1000)*8.5</f>
        <v>78.540000000000006</v>
      </c>
      <c r="D34" s="41">
        <f t="shared" ref="D34:N34" si="6">(D33/1000)*8.5</f>
        <v>95.676000000000002</v>
      </c>
      <c r="E34" s="41">
        <f t="shared" si="6"/>
        <v>106.794</v>
      </c>
      <c r="F34" s="41">
        <f t="shared" si="6"/>
        <v>89.640999999999991</v>
      </c>
      <c r="G34" s="41">
        <f t="shared" si="6"/>
        <v>107.59299999999999</v>
      </c>
      <c r="H34" s="41">
        <f t="shared" si="6"/>
        <v>83.775999999999996</v>
      </c>
      <c r="I34" s="41">
        <f t="shared" si="6"/>
        <v>64.506500000000003</v>
      </c>
      <c r="J34" s="41">
        <f t="shared" si="6"/>
        <v>56.006500000000003</v>
      </c>
      <c r="K34" s="41">
        <f t="shared" si="6"/>
        <v>41.624500000000005</v>
      </c>
      <c r="L34" s="41">
        <f t="shared" si="6"/>
        <v>89.131</v>
      </c>
      <c r="M34" s="41">
        <f t="shared" si="6"/>
        <v>106.07149999999999</v>
      </c>
      <c r="N34" s="41">
        <f t="shared" si="6"/>
        <v>89.063000000000002</v>
      </c>
      <c r="O34" s="46">
        <f t="shared" si="5"/>
        <v>1008.4229999999998</v>
      </c>
    </row>
    <row r="35" spans="1:15" s="6" customFormat="1" ht="12" x14ac:dyDescent="0.2">
      <c r="B35" s="39" t="s">
        <v>58</v>
      </c>
      <c r="C35" s="4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63"/>
      <c r="O35" s="45">
        <f t="shared" si="5"/>
        <v>0</v>
      </c>
    </row>
    <row r="36" spans="1:15" s="6" customFormat="1" ht="12" x14ac:dyDescent="0.2">
      <c r="B36" s="39" t="s">
        <v>67</v>
      </c>
      <c r="C36" s="4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63"/>
      <c r="O36" s="45">
        <f t="shared" si="5"/>
        <v>0</v>
      </c>
    </row>
    <row r="37" spans="1:15" s="6" customFormat="1" ht="12" x14ac:dyDescent="0.2">
      <c r="B37" s="39" t="s">
        <v>68</v>
      </c>
      <c r="C37" s="4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63"/>
      <c r="O37" s="45">
        <f t="shared" si="5"/>
        <v>0</v>
      </c>
    </row>
    <row r="38" spans="1:15" s="6" customFormat="1" ht="12" x14ac:dyDescent="0.2">
      <c r="B38" s="185" t="s">
        <v>69</v>
      </c>
      <c r="C38" s="4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62"/>
      <c r="O38" s="46">
        <f t="shared" si="5"/>
        <v>0</v>
      </c>
    </row>
    <row r="39" spans="1:15" s="6" customFormat="1" ht="12" x14ac:dyDescent="0.2">
      <c r="B39" s="39" t="s">
        <v>30</v>
      </c>
      <c r="C39" s="42">
        <v>0</v>
      </c>
      <c r="D39" s="21">
        <v>0</v>
      </c>
      <c r="E39" s="21">
        <v>0</v>
      </c>
      <c r="F39" s="21">
        <v>0</v>
      </c>
      <c r="G39" s="21">
        <v>15876</v>
      </c>
      <c r="H39" s="21">
        <v>24865</v>
      </c>
      <c r="I39" s="21">
        <v>28459</v>
      </c>
      <c r="J39" s="21">
        <v>28520</v>
      </c>
      <c r="K39" s="21">
        <v>14859</v>
      </c>
      <c r="L39" s="21">
        <v>450</v>
      </c>
      <c r="M39" s="21">
        <v>0</v>
      </c>
      <c r="N39" s="63">
        <v>0</v>
      </c>
      <c r="O39" s="58">
        <f t="shared" si="5"/>
        <v>113029</v>
      </c>
    </row>
    <row r="40" spans="1:15" s="6" customFormat="1" ht="12" x14ac:dyDescent="0.2">
      <c r="B40" s="39" t="s">
        <v>31</v>
      </c>
      <c r="C40" s="34">
        <f t="shared" ref="C40:E40" si="7">C39/1000*1.5</f>
        <v>0</v>
      </c>
      <c r="D40" s="34">
        <f t="shared" si="7"/>
        <v>0</v>
      </c>
      <c r="E40" s="34">
        <f t="shared" si="7"/>
        <v>0</v>
      </c>
      <c r="F40" s="34">
        <f>F39/1000*1.5</f>
        <v>0</v>
      </c>
      <c r="G40" s="34">
        <f t="shared" ref="G40:N40" si="8">G39/1000*1.5</f>
        <v>23.814</v>
      </c>
      <c r="H40" s="34">
        <f t="shared" si="8"/>
        <v>37.297499999999999</v>
      </c>
      <c r="I40" s="34">
        <f t="shared" si="8"/>
        <v>42.688499999999998</v>
      </c>
      <c r="J40" s="34">
        <f t="shared" si="8"/>
        <v>42.78</v>
      </c>
      <c r="K40" s="34">
        <f t="shared" si="8"/>
        <v>22.288499999999999</v>
      </c>
      <c r="L40" s="34">
        <f t="shared" si="8"/>
        <v>0.67500000000000004</v>
      </c>
      <c r="M40" s="34">
        <f t="shared" si="8"/>
        <v>0</v>
      </c>
      <c r="N40" s="34">
        <f t="shared" si="8"/>
        <v>0</v>
      </c>
      <c r="O40" s="46">
        <f t="shared" si="5"/>
        <v>169.54349999999999</v>
      </c>
    </row>
    <row r="41" spans="1:15" s="6" customFormat="1" ht="12" x14ac:dyDescent="0.2">
      <c r="B41" s="39" t="s">
        <v>70</v>
      </c>
      <c r="C41" s="4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63"/>
      <c r="O41" s="45">
        <f>SUM(C41:N41)</f>
        <v>0</v>
      </c>
    </row>
    <row r="42" spans="1:15" s="6" customFormat="1" ht="12" x14ac:dyDescent="0.2">
      <c r="B42" s="39" t="s">
        <v>71</v>
      </c>
      <c r="C42" s="4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63"/>
      <c r="O42" s="45">
        <f>SUM(C42:N42)</f>
        <v>0</v>
      </c>
    </row>
    <row r="43" spans="1:15" s="6" customFormat="1" thickBot="1" x14ac:dyDescent="0.25">
      <c r="B43" s="52" t="s">
        <v>72</v>
      </c>
      <c r="C43" s="6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65"/>
      <c r="O43" s="47">
        <f>SUM(C43:N43)</f>
        <v>0</v>
      </c>
    </row>
    <row r="44" spans="1:15" s="6" customFormat="1" thickBot="1" x14ac:dyDescent="0.25">
      <c r="A44" s="28"/>
      <c r="B44" s="27"/>
      <c r="C44" s="27"/>
      <c r="D44" s="27"/>
      <c r="E44" s="27"/>
      <c r="F44" s="27"/>
      <c r="G44" s="30"/>
      <c r="H44" s="27"/>
      <c r="I44" s="27"/>
      <c r="J44" s="27"/>
      <c r="K44" s="30"/>
      <c r="L44" s="27"/>
      <c r="M44" s="27"/>
      <c r="N44" s="27"/>
      <c r="O44" s="27"/>
    </row>
    <row r="45" spans="1:15" s="6" customFormat="1" ht="15" thickBot="1" x14ac:dyDescent="0.25">
      <c r="A45" s="28"/>
      <c r="B45" s="175" t="s">
        <v>170</v>
      </c>
      <c r="C45" s="181">
        <f>(O33)/((K10*L9)+(K12*L11))</f>
        <v>110.36093023255813</v>
      </c>
      <c r="D45" s="176"/>
      <c r="E45" s="176"/>
      <c r="F45" s="177" t="s">
        <v>166</v>
      </c>
      <c r="G45" s="182">
        <f>((((O19*3412)+(O21*100000)+(O23*1000)+(O25*1000)+(O26*1000)+(O27*1000)+(O28*1000))-((O30*1000)+(O31*3412))))/1000/C11</f>
        <v>196.69744344370861</v>
      </c>
      <c r="H45" s="176"/>
      <c r="I45" s="176"/>
      <c r="J45" s="177" t="s">
        <v>107</v>
      </c>
      <c r="K45" s="180">
        <f>((((O20+O22+O24)+((O25/6)*O9))+(((O26+O27+O28)/0.65)*O10))-O7)/C11</f>
        <v>1.8614546357615891</v>
      </c>
      <c r="L45" s="176"/>
      <c r="M45" s="176"/>
      <c r="N45" s="177" t="s">
        <v>108</v>
      </c>
      <c r="O45" s="183">
        <f>K45+((O34+O38)/C11)</f>
        <v>1.8748112317880792</v>
      </c>
    </row>
    <row r="46" spans="1:15" s="6" customFormat="1" ht="12" x14ac:dyDescent="0.2">
      <c r="A46" s="28"/>
      <c r="B46" s="75"/>
      <c r="C46" s="124"/>
      <c r="D46" s="124"/>
      <c r="E46" s="79"/>
      <c r="F46" s="124"/>
      <c r="G46" s="124"/>
      <c r="I46" s="124"/>
      <c r="J46" s="124"/>
      <c r="K46" s="124"/>
      <c r="M46" s="79"/>
      <c r="O46" s="28"/>
    </row>
    <row r="47" spans="1:15" s="6" customFormat="1" ht="12" x14ac:dyDescent="0.2">
      <c r="A47" s="28"/>
      <c r="B47" s="170" t="s">
        <v>158</v>
      </c>
      <c r="C47" s="28"/>
      <c r="G47" s="28"/>
      <c r="I47" s="79" t="s">
        <v>115</v>
      </c>
      <c r="K47" s="28"/>
      <c r="O47" s="28"/>
    </row>
    <row r="48" spans="1:15" s="6" customFormat="1" ht="12" x14ac:dyDescent="0.2">
      <c r="A48" s="28"/>
      <c r="B48" s="75"/>
      <c r="C48" s="28"/>
      <c r="G48" s="28"/>
      <c r="I48" s="79" t="s">
        <v>134</v>
      </c>
      <c r="O48" s="28"/>
    </row>
    <row r="49" spans="1:15" s="6" customFormat="1" ht="12" x14ac:dyDescent="0.2">
      <c r="A49" s="28"/>
      <c r="B49" s="75"/>
      <c r="C49" s="28"/>
      <c r="G49" s="28"/>
      <c r="O49" s="28"/>
    </row>
    <row r="50" spans="1:15" s="6" customFormat="1" ht="12" x14ac:dyDescent="0.2">
      <c r="A50" s="28"/>
      <c r="B50" s="28"/>
      <c r="C50" s="28"/>
      <c r="G50" s="28"/>
      <c r="O50" s="28"/>
    </row>
    <row r="51" spans="1:15" s="6" customFormat="1" ht="12" x14ac:dyDescent="0.2">
      <c r="A51" s="28"/>
      <c r="B51" s="28"/>
      <c r="C51" s="28"/>
      <c r="G51" s="28"/>
      <c r="O51" s="28"/>
    </row>
    <row r="52" spans="1:15" s="6" customFormat="1" ht="12" x14ac:dyDescent="0.2">
      <c r="A52" s="28"/>
      <c r="B52" s="28"/>
      <c r="C52" s="28"/>
      <c r="G52" s="28"/>
      <c r="O52" s="28"/>
    </row>
    <row r="53" spans="1:15" s="6" customFormat="1" x14ac:dyDescent="0.2">
      <c r="B53" s="28"/>
      <c r="C53" s="28"/>
      <c r="G53" s="28"/>
      <c r="M53" s="31"/>
      <c r="O53" s="28"/>
    </row>
    <row r="54" spans="1:15" s="1" customFormat="1" ht="15" x14ac:dyDescent="0.2">
      <c r="B54" s="56" t="s">
        <v>37</v>
      </c>
    </row>
    <row r="55" spans="1:15" s="6" customFormat="1" ht="6.75" customHeight="1" x14ac:dyDescent="0.2">
      <c r="B55" s="28"/>
    </row>
    <row r="56" spans="1:15" s="6" customFormat="1" ht="12" x14ac:dyDescent="0.2">
      <c r="B56" s="29" t="s">
        <v>2</v>
      </c>
      <c r="C56" s="6" t="s">
        <v>38</v>
      </c>
    </row>
    <row r="57" spans="1:15" s="6" customFormat="1" ht="12" x14ac:dyDescent="0.2">
      <c r="B57" s="29" t="s">
        <v>42</v>
      </c>
      <c r="C57" s="6" t="s">
        <v>40</v>
      </c>
    </row>
    <row r="58" spans="1:15" s="6" customFormat="1" ht="12" x14ac:dyDescent="0.2">
      <c r="B58" s="29" t="s">
        <v>33</v>
      </c>
      <c r="C58" s="6" t="s">
        <v>39</v>
      </c>
    </row>
    <row r="59" spans="1:15" s="6" customFormat="1" ht="12" x14ac:dyDescent="0.2">
      <c r="B59" s="29" t="s">
        <v>41</v>
      </c>
      <c r="C59" s="6" t="s">
        <v>62</v>
      </c>
    </row>
    <row r="60" spans="1:15" s="6" customFormat="1" ht="11.25" customHeight="1" x14ac:dyDescent="0.2">
      <c r="B60" s="48" t="s">
        <v>160</v>
      </c>
      <c r="C60" s="79" t="s">
        <v>167</v>
      </c>
    </row>
    <row r="61" spans="1:15" s="6" customFormat="1" ht="12" x14ac:dyDescent="0.2">
      <c r="B61" s="29" t="s">
        <v>3</v>
      </c>
      <c r="C61" s="6" t="s">
        <v>43</v>
      </c>
    </row>
    <row r="62" spans="1:15" s="6" customFormat="1" ht="12" x14ac:dyDescent="0.2">
      <c r="B62" s="29" t="s">
        <v>4</v>
      </c>
      <c r="C62" s="6" t="s">
        <v>44</v>
      </c>
    </row>
    <row r="63" spans="1:15" s="6" customFormat="1" ht="12" x14ac:dyDescent="0.2">
      <c r="B63" s="29" t="s">
        <v>5</v>
      </c>
      <c r="C63" s="6" t="s">
        <v>45</v>
      </c>
    </row>
    <row r="64" spans="1:15" s="6" customFormat="1" ht="6.75" customHeight="1" x14ac:dyDescent="0.2">
      <c r="B64" s="28"/>
    </row>
    <row r="65" spans="2:13" s="6" customFormat="1" ht="12" x14ac:dyDescent="0.2">
      <c r="B65" s="29" t="s">
        <v>23</v>
      </c>
      <c r="C65" s="6" t="s">
        <v>61</v>
      </c>
    </row>
    <row r="66" spans="2:13" s="6" customFormat="1" ht="12" x14ac:dyDescent="0.2">
      <c r="B66" s="29" t="s">
        <v>84</v>
      </c>
      <c r="C66" s="6" t="s">
        <v>85</v>
      </c>
    </row>
    <row r="67" spans="2:13" s="6" customFormat="1" ht="12" x14ac:dyDescent="0.2">
      <c r="B67" s="29" t="s">
        <v>60</v>
      </c>
      <c r="C67" s="6" t="s">
        <v>46</v>
      </c>
    </row>
    <row r="68" spans="2:13" s="6" customFormat="1" ht="12" x14ac:dyDescent="0.2">
      <c r="B68" s="57" t="s">
        <v>104</v>
      </c>
      <c r="C68" s="79" t="s">
        <v>105</v>
      </c>
    </row>
    <row r="69" spans="2:13" s="6" customFormat="1" ht="12" x14ac:dyDescent="0.2">
      <c r="B69" s="137" t="s">
        <v>109</v>
      </c>
      <c r="C69" s="79" t="s">
        <v>110</v>
      </c>
    </row>
    <row r="70" spans="2:13" s="6" customFormat="1" ht="12" x14ac:dyDescent="0.2">
      <c r="B70" s="29" t="s">
        <v>34</v>
      </c>
      <c r="C70" s="79" t="s">
        <v>133</v>
      </c>
    </row>
    <row r="71" spans="2:13" s="6" customFormat="1" ht="12" x14ac:dyDescent="0.2">
      <c r="B71" s="29" t="s">
        <v>24</v>
      </c>
      <c r="C71" s="6" t="s">
        <v>88</v>
      </c>
    </row>
    <row r="72" spans="2:13" s="6" customFormat="1" ht="12" x14ac:dyDescent="0.2">
      <c r="B72" s="29" t="s">
        <v>79</v>
      </c>
      <c r="C72" s="79" t="s">
        <v>98</v>
      </c>
    </row>
    <row r="73" spans="2:13" s="6" customFormat="1" ht="12" x14ac:dyDescent="0.2">
      <c r="B73" s="29"/>
    </row>
    <row r="74" spans="2:13" s="6" customFormat="1" ht="12" x14ac:dyDescent="0.2">
      <c r="B74" s="29" t="s">
        <v>89</v>
      </c>
      <c r="C74" s="6" t="s">
        <v>90</v>
      </c>
    </row>
    <row r="75" spans="2:13" s="6" customFormat="1" ht="12" x14ac:dyDescent="0.2">
      <c r="B75" s="57" t="s">
        <v>75</v>
      </c>
      <c r="C75" s="6" t="s">
        <v>76</v>
      </c>
    </row>
    <row r="76" spans="2:13" s="6" customFormat="1" ht="12" x14ac:dyDescent="0.2">
      <c r="B76" s="57" t="s">
        <v>74</v>
      </c>
      <c r="C76" s="6" t="s">
        <v>77</v>
      </c>
    </row>
    <row r="77" spans="2:13" s="6" customFormat="1" ht="12" x14ac:dyDescent="0.2">
      <c r="B77" s="57" t="s">
        <v>78</v>
      </c>
      <c r="C77" s="79" t="s">
        <v>132</v>
      </c>
    </row>
    <row r="78" spans="2:13" s="6" customFormat="1" ht="12" x14ac:dyDescent="0.2">
      <c r="B78" s="134" t="s">
        <v>111</v>
      </c>
      <c r="C78" s="79" t="s">
        <v>114</v>
      </c>
    </row>
    <row r="79" spans="2:13" s="6" customFormat="1" thickBot="1" x14ac:dyDescent="0.25">
      <c r="B79" s="132" t="s">
        <v>112</v>
      </c>
      <c r="C79" s="79" t="s">
        <v>113</v>
      </c>
    </row>
    <row r="80" spans="2:13" s="6" customFormat="1" thickBot="1" x14ac:dyDescent="0.25">
      <c r="B80" s="11" t="s">
        <v>25</v>
      </c>
      <c r="C80" s="89" t="s">
        <v>53</v>
      </c>
      <c r="D80" s="90"/>
      <c r="E80" s="90"/>
      <c r="F80" s="90"/>
      <c r="G80" s="90"/>
      <c r="H80" s="90"/>
      <c r="I80" s="90"/>
      <c r="J80" s="90"/>
      <c r="K80" s="90"/>
      <c r="L80" s="90"/>
      <c r="M80" s="91"/>
    </row>
    <row r="81" spans="2:13" s="6" customFormat="1" ht="12" x14ac:dyDescent="0.2">
      <c r="B81" s="15" t="s">
        <v>48</v>
      </c>
      <c r="C81" s="32" t="s">
        <v>47</v>
      </c>
      <c r="D81" s="32"/>
      <c r="E81" s="32"/>
      <c r="F81" s="32"/>
      <c r="G81" s="32"/>
      <c r="H81" s="32"/>
      <c r="I81" s="32"/>
      <c r="J81" s="32"/>
      <c r="K81" s="32"/>
      <c r="L81" s="32"/>
      <c r="M81" s="92"/>
    </row>
    <row r="82" spans="2:13" s="6" customFormat="1" ht="12" x14ac:dyDescent="0.2">
      <c r="B82" s="19" t="s">
        <v>18</v>
      </c>
      <c r="C82" s="28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93"/>
    </row>
    <row r="83" spans="2:13" s="6" customFormat="1" ht="12" x14ac:dyDescent="0.2">
      <c r="B83" s="19" t="s">
        <v>20</v>
      </c>
      <c r="C83" s="33" t="s">
        <v>50</v>
      </c>
      <c r="D83" s="33"/>
      <c r="E83" s="33"/>
      <c r="F83" s="33"/>
      <c r="G83" s="33"/>
      <c r="H83" s="33"/>
      <c r="I83" s="33"/>
      <c r="J83" s="33"/>
      <c r="K83" s="33"/>
      <c r="L83" s="33"/>
      <c r="M83" s="94"/>
    </row>
    <row r="84" spans="2:13" s="6" customFormat="1" ht="12" x14ac:dyDescent="0.2">
      <c r="B84" s="19" t="s">
        <v>21</v>
      </c>
      <c r="C84" s="28" t="s">
        <v>51</v>
      </c>
      <c r="D84" s="28"/>
      <c r="E84" s="28"/>
      <c r="F84" s="28"/>
      <c r="G84" s="28"/>
      <c r="H84" s="28"/>
      <c r="I84" s="28"/>
      <c r="J84" s="28"/>
      <c r="K84" s="28"/>
      <c r="L84" s="28"/>
      <c r="M84" s="93"/>
    </row>
    <row r="85" spans="2:13" s="6" customFormat="1" ht="12" x14ac:dyDescent="0.2">
      <c r="B85" s="138" t="s">
        <v>117</v>
      </c>
      <c r="C85" s="101" t="s">
        <v>122</v>
      </c>
      <c r="D85" s="33"/>
      <c r="E85" s="33"/>
      <c r="F85" s="33"/>
      <c r="G85" s="33"/>
      <c r="H85" s="33"/>
      <c r="I85" s="33"/>
      <c r="J85" s="33"/>
      <c r="K85" s="33"/>
      <c r="L85" s="33"/>
      <c r="M85" s="94"/>
    </row>
    <row r="86" spans="2:13" s="6" customFormat="1" ht="12" x14ac:dyDescent="0.2">
      <c r="B86" s="23" t="s">
        <v>22</v>
      </c>
      <c r="C86" s="28" t="s">
        <v>52</v>
      </c>
      <c r="D86" s="28"/>
      <c r="E86" s="28"/>
      <c r="F86" s="28"/>
      <c r="G86" s="28"/>
      <c r="H86" s="28"/>
      <c r="I86" s="28"/>
      <c r="J86" s="28"/>
      <c r="K86" s="28"/>
      <c r="L86" s="28"/>
      <c r="M86" s="93"/>
    </row>
    <row r="87" spans="2:13" s="6" customFormat="1" ht="12" x14ac:dyDescent="0.2">
      <c r="B87" s="80" t="s">
        <v>123</v>
      </c>
      <c r="C87" s="101" t="s">
        <v>127</v>
      </c>
      <c r="D87" s="33"/>
      <c r="E87" s="33"/>
      <c r="F87" s="33"/>
      <c r="G87" s="33"/>
      <c r="H87" s="33"/>
      <c r="I87" s="33"/>
      <c r="J87" s="33"/>
      <c r="K87" s="33"/>
      <c r="L87" s="33"/>
      <c r="M87" s="94"/>
    </row>
    <row r="88" spans="2:13" s="6" customFormat="1" ht="12" x14ac:dyDescent="0.2">
      <c r="B88" s="80" t="s">
        <v>124</v>
      </c>
      <c r="C88" s="75" t="s">
        <v>128</v>
      </c>
      <c r="D88" s="28"/>
      <c r="E88" s="28"/>
      <c r="F88" s="28"/>
      <c r="G88" s="28"/>
      <c r="H88" s="28"/>
      <c r="I88" s="28"/>
      <c r="J88" s="28"/>
      <c r="K88" s="28"/>
      <c r="L88" s="28"/>
      <c r="M88" s="93"/>
    </row>
    <row r="89" spans="2:13" s="6" customFormat="1" ht="12" x14ac:dyDescent="0.2">
      <c r="B89" s="80" t="s">
        <v>125</v>
      </c>
      <c r="C89" s="101" t="s">
        <v>129</v>
      </c>
      <c r="D89" s="33"/>
      <c r="E89" s="33"/>
      <c r="F89" s="33"/>
      <c r="G89" s="33"/>
      <c r="H89" s="33"/>
      <c r="I89" s="33"/>
      <c r="J89" s="33"/>
      <c r="K89" s="33"/>
      <c r="L89" s="33"/>
      <c r="M89" s="94"/>
    </row>
    <row r="90" spans="2:13" s="6" customFormat="1" thickBot="1" x14ac:dyDescent="0.25">
      <c r="B90" s="139" t="s">
        <v>126</v>
      </c>
      <c r="C90" s="75" t="s">
        <v>116</v>
      </c>
      <c r="D90" s="28"/>
      <c r="E90" s="28"/>
      <c r="F90" s="28"/>
      <c r="G90" s="28"/>
      <c r="H90" s="28"/>
      <c r="I90" s="28"/>
      <c r="J90" s="28"/>
      <c r="K90" s="28"/>
      <c r="L90" s="28"/>
      <c r="M90" s="93"/>
    </row>
    <row r="91" spans="2:13" s="6" customFormat="1" thickBot="1" x14ac:dyDescent="0.25">
      <c r="B91" s="55" t="s">
        <v>28</v>
      </c>
      <c r="C91" s="81" t="s">
        <v>63</v>
      </c>
      <c r="D91" s="82"/>
      <c r="E91" s="82"/>
      <c r="F91" s="82"/>
      <c r="G91" s="82"/>
      <c r="H91" s="82"/>
      <c r="I91" s="82"/>
      <c r="J91" s="82"/>
      <c r="K91" s="82"/>
      <c r="L91" s="82"/>
      <c r="M91" s="83"/>
    </row>
    <row r="92" spans="2:13" s="6" customFormat="1" ht="12" x14ac:dyDescent="0.2">
      <c r="B92" s="140" t="s">
        <v>130</v>
      </c>
      <c r="C92" s="75" t="s">
        <v>131</v>
      </c>
      <c r="D92" s="28"/>
      <c r="E92" s="28"/>
      <c r="F92" s="28"/>
      <c r="G92" s="28"/>
      <c r="H92" s="28"/>
      <c r="I92" s="28"/>
      <c r="J92" s="28"/>
      <c r="K92" s="28"/>
      <c r="L92" s="28"/>
      <c r="M92" s="93"/>
    </row>
    <row r="93" spans="2:13" s="6" customFormat="1" thickBot="1" x14ac:dyDescent="0.25">
      <c r="B93" s="54" t="s">
        <v>29</v>
      </c>
      <c r="C93" s="84" t="s">
        <v>55</v>
      </c>
      <c r="D93" s="85"/>
      <c r="E93" s="85"/>
      <c r="F93" s="85"/>
      <c r="G93" s="85"/>
      <c r="H93" s="85"/>
      <c r="I93" s="85"/>
      <c r="J93" s="85"/>
      <c r="K93" s="85"/>
      <c r="L93" s="85"/>
      <c r="M93" s="95"/>
    </row>
    <row r="94" spans="2:13" s="6" customFormat="1" thickBot="1" x14ac:dyDescent="0.25">
      <c r="B94" s="53" t="s">
        <v>26</v>
      </c>
      <c r="C94" s="86" t="s">
        <v>64</v>
      </c>
      <c r="D94" s="87"/>
      <c r="E94" s="87"/>
      <c r="F94" s="87"/>
      <c r="G94" s="87"/>
      <c r="H94" s="87"/>
      <c r="I94" s="87"/>
      <c r="J94" s="87"/>
      <c r="K94" s="87"/>
      <c r="L94" s="87"/>
      <c r="M94" s="88"/>
    </row>
    <row r="95" spans="2:13" s="6" customFormat="1" ht="12" x14ac:dyDescent="0.2">
      <c r="B95" s="51" t="s">
        <v>27</v>
      </c>
      <c r="C95" s="127" t="s">
        <v>97</v>
      </c>
      <c r="D95" s="32"/>
      <c r="E95" s="32"/>
      <c r="F95" s="32"/>
      <c r="G95" s="32"/>
      <c r="H95" s="32"/>
      <c r="I95" s="32"/>
      <c r="J95" s="32"/>
      <c r="K95" s="32"/>
      <c r="L95" s="32"/>
      <c r="M95" s="92"/>
    </row>
    <row r="96" spans="2:13" s="6" customFormat="1" ht="12" x14ac:dyDescent="0.2">
      <c r="B96" s="24" t="s">
        <v>54</v>
      </c>
      <c r="C96" s="28" t="s">
        <v>56</v>
      </c>
      <c r="D96" s="28"/>
      <c r="E96" s="28"/>
      <c r="F96" s="28"/>
      <c r="G96" s="28"/>
      <c r="H96" s="28"/>
      <c r="I96" s="28"/>
      <c r="J96" s="28"/>
      <c r="K96" s="28"/>
      <c r="L96" s="28"/>
      <c r="M96" s="93"/>
    </row>
    <row r="97" spans="2:13" s="6" customFormat="1" ht="12" x14ac:dyDescent="0.2">
      <c r="B97" s="24" t="s">
        <v>58</v>
      </c>
      <c r="C97" s="33" t="s">
        <v>59</v>
      </c>
      <c r="D97" s="33"/>
      <c r="E97" s="33"/>
      <c r="F97" s="33"/>
      <c r="G97" s="33"/>
      <c r="H97" s="33"/>
      <c r="I97" s="33"/>
      <c r="J97" s="33"/>
      <c r="K97" s="33"/>
      <c r="L97" s="33"/>
      <c r="M97" s="94"/>
    </row>
    <row r="98" spans="2:13" s="6" customFormat="1" ht="12" x14ac:dyDescent="0.2">
      <c r="B98" s="39" t="s">
        <v>67</v>
      </c>
      <c r="C98" s="75" t="s">
        <v>95</v>
      </c>
      <c r="D98" s="28"/>
      <c r="E98" s="28"/>
      <c r="F98" s="28"/>
      <c r="G98" s="28"/>
      <c r="H98" s="28"/>
      <c r="I98" s="28"/>
      <c r="J98" s="28"/>
      <c r="K98" s="28"/>
      <c r="L98" s="28"/>
      <c r="M98" s="93"/>
    </row>
    <row r="99" spans="2:13" s="6" customFormat="1" ht="12" x14ac:dyDescent="0.2">
      <c r="B99" s="39" t="s">
        <v>68</v>
      </c>
      <c r="C99" s="33" t="s">
        <v>80</v>
      </c>
      <c r="D99" s="33"/>
      <c r="E99" s="33"/>
      <c r="F99" s="33"/>
      <c r="G99" s="33"/>
      <c r="H99" s="33"/>
      <c r="I99" s="33"/>
      <c r="J99" s="33"/>
      <c r="K99" s="33"/>
      <c r="L99" s="33"/>
      <c r="M99" s="94"/>
    </row>
    <row r="100" spans="2:13" s="6" customFormat="1" ht="12" x14ac:dyDescent="0.2">
      <c r="B100" s="38" t="s">
        <v>69</v>
      </c>
      <c r="C100" s="75" t="s">
        <v>92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93"/>
    </row>
    <row r="101" spans="2:13" s="6" customFormat="1" ht="12" x14ac:dyDescent="0.2">
      <c r="B101" s="39" t="s">
        <v>30</v>
      </c>
      <c r="C101" s="101" t="s">
        <v>93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94"/>
    </row>
    <row r="102" spans="2:13" s="6" customFormat="1" ht="12" x14ac:dyDescent="0.2">
      <c r="B102" s="39" t="s">
        <v>31</v>
      </c>
      <c r="C102" s="32" t="s">
        <v>57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92"/>
    </row>
    <row r="103" spans="2:13" x14ac:dyDescent="0.2">
      <c r="B103" s="39" t="s">
        <v>70</v>
      </c>
      <c r="C103" s="75" t="s">
        <v>94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7"/>
    </row>
    <row r="104" spans="2:13" x14ac:dyDescent="0.2">
      <c r="B104" s="39" t="s">
        <v>71</v>
      </c>
      <c r="C104" s="66" t="s">
        <v>81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98"/>
    </row>
    <row r="105" spans="2:13" ht="13.5" thickBot="1" x14ac:dyDescent="0.25">
      <c r="B105" s="52" t="s">
        <v>72</v>
      </c>
      <c r="C105" s="73" t="s">
        <v>82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100"/>
    </row>
  </sheetData>
  <mergeCells count="14">
    <mergeCell ref="F14:L14"/>
    <mergeCell ref="N14:O14"/>
    <mergeCell ref="C7:F7"/>
    <mergeCell ref="C9:G9"/>
    <mergeCell ref="C10:G10"/>
    <mergeCell ref="N12:O12"/>
    <mergeCell ref="F13:L13"/>
    <mergeCell ref="N13:O13"/>
    <mergeCell ref="C4:F4"/>
    <mergeCell ref="I4:L4"/>
    <mergeCell ref="C5:F5"/>
    <mergeCell ref="I5:L5"/>
    <mergeCell ref="C6:F6"/>
    <mergeCell ref="I6:L6"/>
  </mergeCells>
  <phoneticPr fontId="2" type="noConversion"/>
  <hyperlinks>
    <hyperlink ref="I6" r:id="rId1"/>
  </hyperlinks>
  <pageMargins left="0.75" right="0.75" top="0.5" bottom="0.5" header="0.5" footer="0.5"/>
  <pageSetup paperSize="5" scale="85" fitToHeight="2" orientation="landscape" r:id="rId2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opLeftCell="C1" workbookViewId="0">
      <selection activeCell="N50" sqref="N50"/>
    </sheetView>
  </sheetViews>
  <sheetFormatPr defaultRowHeight="12.75" x14ac:dyDescent="0.2"/>
  <cols>
    <col min="1" max="1" width="1.28515625" customWidth="1"/>
    <col min="2" max="2" width="22.140625" customWidth="1"/>
    <col min="3" max="3" width="12.7109375" customWidth="1"/>
    <col min="4" max="4" width="12.140625" customWidth="1"/>
    <col min="5" max="6" width="11.7109375" customWidth="1"/>
    <col min="7" max="7" width="13" customWidth="1"/>
    <col min="8" max="8" width="12.7109375" customWidth="1"/>
    <col min="9" max="9" width="12.85546875" customWidth="1"/>
    <col min="10" max="11" width="12.5703125" customWidth="1"/>
    <col min="12" max="12" width="13.140625" customWidth="1"/>
    <col min="13" max="13" width="12.85546875" customWidth="1"/>
    <col min="14" max="14" width="12.7109375" customWidth="1"/>
    <col min="15" max="15" width="11.7109375" customWidth="1"/>
  </cols>
  <sheetData>
    <row r="1" spans="2:15" ht="18.75" thickBot="1" x14ac:dyDescent="0.3">
      <c r="B1" s="3" t="s">
        <v>0</v>
      </c>
      <c r="E1" s="171" t="s">
        <v>161</v>
      </c>
      <c r="F1" s="149"/>
      <c r="G1" s="174" t="s">
        <v>164</v>
      </c>
      <c r="J1" s="2" t="s">
        <v>35</v>
      </c>
      <c r="K1" s="143"/>
      <c r="M1" s="133" t="s">
        <v>65</v>
      </c>
      <c r="N1" s="187" t="s">
        <v>171</v>
      </c>
      <c r="O1" s="6"/>
    </row>
    <row r="2" spans="2:15" ht="15.75" x14ac:dyDescent="0.25">
      <c r="B2" s="3" t="s">
        <v>1</v>
      </c>
      <c r="K2" s="129" t="s">
        <v>99</v>
      </c>
      <c r="N2" s="142" t="s">
        <v>157</v>
      </c>
    </row>
    <row r="3" spans="2:15" ht="12.75" customHeight="1" x14ac:dyDescent="0.2">
      <c r="B3" s="169" t="s">
        <v>156</v>
      </c>
      <c r="N3" s="141" t="s">
        <v>173</v>
      </c>
    </row>
    <row r="4" spans="2:15" s="6" customFormat="1" ht="13.5" thickBot="1" x14ac:dyDescent="0.25">
      <c r="B4" s="5" t="s">
        <v>2</v>
      </c>
      <c r="C4" s="190"/>
      <c r="D4" s="190"/>
      <c r="E4" s="190"/>
      <c r="F4" s="190"/>
      <c r="H4" s="40" t="s">
        <v>3</v>
      </c>
      <c r="I4" s="190"/>
      <c r="J4" s="190"/>
      <c r="K4" s="190"/>
      <c r="L4" s="190"/>
      <c r="N4" s="129" t="s">
        <v>135</v>
      </c>
    </row>
    <row r="5" spans="2:15" s="6" customFormat="1" thickBot="1" x14ac:dyDescent="0.25">
      <c r="B5" s="5" t="s">
        <v>42</v>
      </c>
      <c r="C5" s="191"/>
      <c r="D5" s="191"/>
      <c r="E5" s="191"/>
      <c r="F5" s="191"/>
      <c r="H5" s="40" t="s">
        <v>4</v>
      </c>
      <c r="I5" s="191"/>
      <c r="J5" s="191"/>
      <c r="K5" s="191"/>
      <c r="L5" s="191"/>
    </row>
    <row r="6" spans="2:15" s="6" customFormat="1" thickBot="1" x14ac:dyDescent="0.25">
      <c r="B6" s="5" t="s">
        <v>33</v>
      </c>
      <c r="C6" s="191"/>
      <c r="D6" s="191"/>
      <c r="E6" s="191"/>
      <c r="F6" s="191"/>
      <c r="H6" s="40" t="s">
        <v>5</v>
      </c>
      <c r="I6" s="191"/>
      <c r="J6" s="191"/>
      <c r="K6" s="191"/>
      <c r="L6" s="191"/>
    </row>
    <row r="7" spans="2:15" s="6" customFormat="1" thickBot="1" x14ac:dyDescent="0.25">
      <c r="B7" s="48" t="s">
        <v>41</v>
      </c>
      <c r="C7" s="191"/>
      <c r="D7" s="191"/>
      <c r="E7" s="191"/>
      <c r="F7" s="191"/>
      <c r="I7" s="27"/>
      <c r="J7" s="27"/>
      <c r="K7" s="27"/>
      <c r="L7" s="27"/>
      <c r="N7" s="134" t="s">
        <v>96</v>
      </c>
      <c r="O7" s="49"/>
    </row>
    <row r="8" spans="2:15" s="6" customFormat="1" ht="12.75" customHeight="1" thickBot="1" x14ac:dyDescent="0.25">
      <c r="B8" s="48" t="s">
        <v>160</v>
      </c>
      <c r="C8" s="26"/>
      <c r="I8" s="28"/>
      <c r="J8" s="28"/>
      <c r="K8" s="73"/>
      <c r="L8" s="69" t="s">
        <v>87</v>
      </c>
      <c r="N8" s="133"/>
      <c r="O8" s="50"/>
    </row>
    <row r="9" spans="2:15" s="6" customFormat="1" thickBot="1" x14ac:dyDescent="0.25">
      <c r="B9" s="5" t="s">
        <v>23</v>
      </c>
      <c r="C9" s="190"/>
      <c r="D9" s="190"/>
      <c r="E9" s="190"/>
      <c r="F9" s="190"/>
      <c r="G9" s="190"/>
      <c r="J9" s="130" t="s">
        <v>86</v>
      </c>
      <c r="K9" s="25"/>
      <c r="L9" s="70"/>
      <c r="N9" s="132" t="s">
        <v>73</v>
      </c>
      <c r="O9" s="147"/>
    </row>
    <row r="10" spans="2:15" s="6" customFormat="1" thickBot="1" x14ac:dyDescent="0.25">
      <c r="B10" s="48" t="s">
        <v>83</v>
      </c>
      <c r="C10" s="191"/>
      <c r="D10" s="191"/>
      <c r="E10" s="191"/>
      <c r="F10" s="191"/>
      <c r="G10" s="191"/>
      <c r="I10" s="73"/>
      <c r="J10" s="131" t="s">
        <v>101</v>
      </c>
      <c r="K10" s="26"/>
      <c r="L10" s="71"/>
      <c r="N10" s="132" t="s">
        <v>74</v>
      </c>
      <c r="O10" s="145"/>
    </row>
    <row r="11" spans="2:15" s="6" customFormat="1" ht="12.75" customHeight="1" thickBot="1" x14ac:dyDescent="0.25">
      <c r="B11" s="5" t="s">
        <v>32</v>
      </c>
      <c r="C11" s="26"/>
      <c r="D11" s="28"/>
      <c r="G11" s="124"/>
      <c r="J11" s="132" t="s">
        <v>86</v>
      </c>
      <c r="K11" s="25"/>
      <c r="L11" s="70"/>
      <c r="N11" s="132" t="s">
        <v>78</v>
      </c>
      <c r="O11" s="145"/>
    </row>
    <row r="12" spans="2:15" s="6" customFormat="1" ht="12.75" customHeight="1" thickBot="1" x14ac:dyDescent="0.25">
      <c r="B12" s="5"/>
      <c r="C12" s="27"/>
      <c r="E12" s="135" t="s">
        <v>100</v>
      </c>
      <c r="F12" s="149"/>
      <c r="G12" s="28"/>
      <c r="J12" s="132" t="s">
        <v>101</v>
      </c>
      <c r="K12" s="74"/>
      <c r="L12" s="72"/>
      <c r="M12" s="132" t="s">
        <v>91</v>
      </c>
      <c r="N12" s="190"/>
      <c r="O12" s="190"/>
    </row>
    <row r="13" spans="2:15" s="6" customFormat="1" ht="12.75" customHeight="1" thickBot="1" x14ac:dyDescent="0.25">
      <c r="B13" s="5"/>
      <c r="C13" s="27"/>
      <c r="E13" s="135" t="s">
        <v>102</v>
      </c>
      <c r="F13" s="192"/>
      <c r="G13" s="193"/>
      <c r="H13" s="193"/>
      <c r="I13" s="193"/>
      <c r="J13" s="193"/>
      <c r="K13" s="193"/>
      <c r="L13" s="193"/>
      <c r="M13" s="134" t="s">
        <v>111</v>
      </c>
      <c r="N13" s="190"/>
      <c r="O13" s="190"/>
    </row>
    <row r="14" spans="2:15" s="6" customFormat="1" thickBot="1" x14ac:dyDescent="0.25">
      <c r="C14" s="168"/>
      <c r="D14" s="168"/>
      <c r="E14" s="132" t="s">
        <v>103</v>
      </c>
      <c r="F14" s="191"/>
      <c r="G14" s="191"/>
      <c r="H14" s="191"/>
      <c r="I14" s="191"/>
      <c r="J14" s="191"/>
      <c r="K14" s="191"/>
      <c r="L14" s="191"/>
      <c r="M14" s="132" t="s">
        <v>112</v>
      </c>
      <c r="N14" s="190"/>
      <c r="O14" s="190"/>
    </row>
    <row r="15" spans="2:15" ht="9" customHeight="1" thickBot="1" x14ac:dyDescent="0.25">
      <c r="B15" s="2"/>
      <c r="D15" s="4"/>
      <c r="E15" s="4"/>
      <c r="F15" s="4"/>
      <c r="G15" s="4"/>
      <c r="H15" s="4"/>
      <c r="I15" s="4"/>
      <c r="J15" s="4"/>
      <c r="K15" s="4"/>
      <c r="L15" s="4"/>
    </row>
    <row r="16" spans="2:15" s="6" customFormat="1" thickBot="1" x14ac:dyDescent="0.25">
      <c r="B16" s="132" t="s">
        <v>36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148"/>
    </row>
    <row r="17" spans="2:15" s="6" customFormat="1" thickBot="1" x14ac:dyDescent="0.25">
      <c r="B17" s="7"/>
      <c r="C17" s="178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10" t="s">
        <v>17</v>
      </c>
      <c r="O17" s="43" t="s">
        <v>19</v>
      </c>
    </row>
    <row r="18" spans="2:15" s="6" customFormat="1" thickBot="1" x14ac:dyDescent="0.25">
      <c r="B18" s="11" t="s">
        <v>25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44"/>
    </row>
    <row r="19" spans="2:15" s="6" customFormat="1" ht="12" x14ac:dyDescent="0.2">
      <c r="B19" s="15" t="s">
        <v>48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45">
        <f>SUM(C19:N19)</f>
        <v>0</v>
      </c>
    </row>
    <row r="20" spans="2:15" s="6" customFormat="1" ht="12" x14ac:dyDescent="0.2">
      <c r="B20" s="19" t="s">
        <v>18</v>
      </c>
      <c r="C20" s="3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6"/>
      <c r="O20" s="46">
        <f t="shared" ref="O20:O28" si="0">SUM(C20:N20)</f>
        <v>0</v>
      </c>
    </row>
    <row r="21" spans="2:15" s="6" customFormat="1" ht="12" x14ac:dyDescent="0.2">
      <c r="B21" s="19" t="s">
        <v>20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45">
        <f t="shared" si="0"/>
        <v>0</v>
      </c>
    </row>
    <row r="22" spans="2:15" s="6" customFormat="1" ht="12" x14ac:dyDescent="0.2">
      <c r="B22" s="19" t="s">
        <v>21</v>
      </c>
      <c r="C22" s="35"/>
      <c r="D22" s="34"/>
      <c r="E22" s="34" t="s">
        <v>66</v>
      </c>
      <c r="F22" s="34"/>
      <c r="G22" s="34"/>
      <c r="H22" s="34"/>
      <c r="I22" s="34"/>
      <c r="J22" s="34"/>
      <c r="K22" s="34"/>
      <c r="L22" s="34"/>
      <c r="M22" s="34"/>
      <c r="N22" s="36"/>
      <c r="O22" s="46">
        <f t="shared" si="0"/>
        <v>0</v>
      </c>
    </row>
    <row r="23" spans="2:15" s="6" customFormat="1" ht="12" x14ac:dyDescent="0.2">
      <c r="B23" s="138" t="s">
        <v>117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45">
        <f t="shared" si="0"/>
        <v>0</v>
      </c>
    </row>
    <row r="24" spans="2:15" s="6" customFormat="1" ht="12" x14ac:dyDescent="0.2">
      <c r="B24" s="23" t="s">
        <v>22</v>
      </c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6"/>
      <c r="O24" s="46">
        <f t="shared" si="0"/>
        <v>0</v>
      </c>
    </row>
    <row r="25" spans="2:15" s="6" customFormat="1" ht="12" x14ac:dyDescent="0.2">
      <c r="B25" s="80" t="s">
        <v>118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45">
        <f t="shared" si="0"/>
        <v>0</v>
      </c>
    </row>
    <row r="26" spans="2:15" s="6" customFormat="1" ht="12" x14ac:dyDescent="0.2">
      <c r="B26" s="80" t="s">
        <v>119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 t="s">
        <v>66</v>
      </c>
      <c r="O26" s="45">
        <f t="shared" si="0"/>
        <v>0</v>
      </c>
    </row>
    <row r="27" spans="2:15" s="6" customFormat="1" ht="12" x14ac:dyDescent="0.2">
      <c r="B27" s="80" t="s">
        <v>120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45">
        <f t="shared" si="0"/>
        <v>0</v>
      </c>
    </row>
    <row r="28" spans="2:15" s="6" customFormat="1" thickBot="1" x14ac:dyDescent="0.25">
      <c r="B28" s="125" t="s">
        <v>121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105">
        <f t="shared" si="0"/>
        <v>0</v>
      </c>
    </row>
    <row r="29" spans="2:15" s="6" customFormat="1" thickBot="1" x14ac:dyDescent="0.25">
      <c r="B29" s="110" t="s">
        <v>28</v>
      </c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  <c r="O29" s="114"/>
    </row>
    <row r="30" spans="2:15" s="6" customFormat="1" ht="12" x14ac:dyDescent="0.2">
      <c r="B30" s="126" t="s">
        <v>130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109">
        <f>SUM(C30:N30)</f>
        <v>0</v>
      </c>
    </row>
    <row r="31" spans="2:15" s="6" customFormat="1" thickBot="1" x14ac:dyDescent="0.25">
      <c r="B31" s="115" t="s">
        <v>29</v>
      </c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105">
        <f>SUM(C31:N31)</f>
        <v>0</v>
      </c>
    </row>
    <row r="32" spans="2:15" s="6" customFormat="1" thickBot="1" x14ac:dyDescent="0.25">
      <c r="B32" s="119" t="s">
        <v>26</v>
      </c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123"/>
    </row>
    <row r="33" spans="1:15" s="6" customFormat="1" ht="12" x14ac:dyDescent="0.2">
      <c r="B33" s="116" t="s">
        <v>27</v>
      </c>
      <c r="C33" s="11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18"/>
      <c r="O33" s="109">
        <f t="shared" ref="O33:O40" si="1">SUM(C33:N33)</f>
        <v>0</v>
      </c>
    </row>
    <row r="34" spans="1:15" s="6" customFormat="1" ht="12" x14ac:dyDescent="0.2">
      <c r="B34" s="39" t="s">
        <v>54</v>
      </c>
      <c r="C34" s="41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62"/>
      <c r="O34" s="46">
        <f t="shared" si="1"/>
        <v>0</v>
      </c>
    </row>
    <row r="35" spans="1:15" s="6" customFormat="1" ht="12" x14ac:dyDescent="0.2">
      <c r="B35" s="39" t="s">
        <v>58</v>
      </c>
      <c r="C35" s="4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63"/>
      <c r="O35" s="45">
        <f t="shared" si="1"/>
        <v>0</v>
      </c>
    </row>
    <row r="36" spans="1:15" s="6" customFormat="1" ht="12" x14ac:dyDescent="0.2">
      <c r="B36" s="39" t="s">
        <v>67</v>
      </c>
      <c r="C36" s="4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63"/>
      <c r="O36" s="45">
        <f t="shared" si="1"/>
        <v>0</v>
      </c>
    </row>
    <row r="37" spans="1:15" s="6" customFormat="1" ht="12" x14ac:dyDescent="0.2">
      <c r="B37" s="39" t="s">
        <v>68</v>
      </c>
      <c r="C37" s="4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63"/>
      <c r="O37" s="45">
        <f t="shared" si="1"/>
        <v>0</v>
      </c>
    </row>
    <row r="38" spans="1:15" s="6" customFormat="1" ht="12" x14ac:dyDescent="0.2">
      <c r="B38" s="38" t="s">
        <v>69</v>
      </c>
      <c r="C38" s="4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62"/>
      <c r="O38" s="46">
        <f t="shared" si="1"/>
        <v>0</v>
      </c>
    </row>
    <row r="39" spans="1:15" s="6" customFormat="1" ht="12" x14ac:dyDescent="0.2">
      <c r="B39" s="39" t="s">
        <v>30</v>
      </c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63"/>
      <c r="O39" s="45">
        <f t="shared" si="1"/>
        <v>0</v>
      </c>
    </row>
    <row r="40" spans="1:15" s="6" customFormat="1" ht="12" x14ac:dyDescent="0.2">
      <c r="B40" s="39" t="s">
        <v>31</v>
      </c>
      <c r="C40" s="41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62"/>
      <c r="O40" s="46">
        <f t="shared" si="1"/>
        <v>0</v>
      </c>
    </row>
    <row r="41" spans="1:15" s="6" customFormat="1" ht="12" x14ac:dyDescent="0.2">
      <c r="B41" s="39" t="s">
        <v>70</v>
      </c>
      <c r="C41" s="4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63"/>
      <c r="O41" s="45">
        <f>SUM(C41:N41)</f>
        <v>0</v>
      </c>
    </row>
    <row r="42" spans="1:15" s="6" customFormat="1" ht="12" x14ac:dyDescent="0.2">
      <c r="B42" s="39" t="s">
        <v>71</v>
      </c>
      <c r="C42" s="4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63"/>
      <c r="O42" s="45">
        <f>SUM(C42:N42)</f>
        <v>0</v>
      </c>
    </row>
    <row r="43" spans="1:15" s="6" customFormat="1" thickBot="1" x14ac:dyDescent="0.25">
      <c r="B43" s="76" t="s">
        <v>72</v>
      </c>
      <c r="C43" s="6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65"/>
      <c r="O43" s="47">
        <f>SUM(C43:N43)</f>
        <v>0</v>
      </c>
    </row>
    <row r="44" spans="1:15" s="6" customFormat="1" thickBot="1" x14ac:dyDescent="0.25">
      <c r="A44" s="28"/>
      <c r="B44" s="27"/>
      <c r="C44" s="27"/>
      <c r="D44" s="27"/>
      <c r="E44" s="27"/>
      <c r="F44" s="27"/>
      <c r="G44" s="30"/>
      <c r="H44" s="27"/>
      <c r="I44" s="27"/>
      <c r="J44" s="27"/>
      <c r="K44" s="30"/>
      <c r="L44" s="27"/>
      <c r="M44" s="27"/>
      <c r="N44" s="27"/>
      <c r="O44" s="27"/>
    </row>
    <row r="45" spans="1:15" s="6" customFormat="1" ht="15" thickBot="1" x14ac:dyDescent="0.25">
      <c r="A45" s="28"/>
      <c r="B45" s="175" t="s">
        <v>106</v>
      </c>
      <c r="C45" s="179" t="e">
        <f>(O33)/((K10*L9)+(K12*L11))</f>
        <v>#DIV/0!</v>
      </c>
      <c r="D45" s="176"/>
      <c r="E45" s="176"/>
      <c r="F45" s="177" t="s">
        <v>166</v>
      </c>
      <c r="G45" s="179" t="e">
        <f>((((O19*3412)+(O21*100000)+(O23*1000)+(O25*1000)+(O26*1000)+(O27*1000)+(O28*1000))-((O30*1000)+(O31*3412))))/1000/C11</f>
        <v>#DIV/0!</v>
      </c>
      <c r="H45" s="176"/>
      <c r="I45" s="176"/>
      <c r="J45" s="177" t="s">
        <v>107</v>
      </c>
      <c r="K45" s="184" t="e">
        <f>((((O20+O22+O24)+((O25/6)*O9))+(((O26+O27+O28)/0.65)*O10))-O7)/C11</f>
        <v>#DIV/0!</v>
      </c>
      <c r="L45" s="176"/>
      <c r="M45" s="176"/>
      <c r="N45" s="177" t="s">
        <v>108</v>
      </c>
      <c r="O45" s="179" t="e">
        <f>K45+((O34+O38)/C11)</f>
        <v>#DIV/0!</v>
      </c>
    </row>
    <row r="46" spans="1:15" s="6" customFormat="1" ht="12" x14ac:dyDescent="0.2">
      <c r="A46" s="28"/>
      <c r="B46" s="170" t="s">
        <v>165</v>
      </c>
      <c r="C46" s="124"/>
      <c r="D46" s="124"/>
      <c r="E46" s="79"/>
      <c r="F46" s="124"/>
      <c r="G46" s="124"/>
      <c r="I46" s="124"/>
      <c r="J46" s="124"/>
      <c r="K46" s="124"/>
      <c r="M46" s="79"/>
      <c r="O46" s="28"/>
    </row>
    <row r="47" spans="1:15" s="6" customFormat="1" ht="12" x14ac:dyDescent="0.2">
      <c r="A47" s="28"/>
      <c r="B47" s="170" t="s">
        <v>158</v>
      </c>
      <c r="C47" s="28"/>
      <c r="G47" s="28"/>
      <c r="I47" s="79" t="s">
        <v>115</v>
      </c>
      <c r="K47" s="28"/>
      <c r="O47" s="28"/>
    </row>
    <row r="48" spans="1:15" s="6" customFormat="1" ht="12" x14ac:dyDescent="0.2">
      <c r="A48" s="28"/>
      <c r="C48" s="28"/>
      <c r="G48" s="28"/>
      <c r="I48" s="79" t="s">
        <v>134</v>
      </c>
      <c r="O48" s="28"/>
    </row>
    <row r="49" spans="1:15" s="6" customFormat="1" ht="12" x14ac:dyDescent="0.2">
      <c r="A49" s="28"/>
      <c r="B49" s="75"/>
      <c r="C49" s="28"/>
      <c r="G49" s="28"/>
      <c r="O49" s="28"/>
    </row>
    <row r="50" spans="1:15" s="6" customFormat="1" ht="12" x14ac:dyDescent="0.2">
      <c r="A50" s="28"/>
      <c r="B50" s="28"/>
      <c r="C50" s="28"/>
      <c r="G50" s="28"/>
      <c r="O50" s="28"/>
    </row>
    <row r="51" spans="1:15" s="6" customFormat="1" ht="12" x14ac:dyDescent="0.2">
      <c r="A51" s="28"/>
      <c r="B51" s="28"/>
      <c r="C51" s="28"/>
      <c r="G51" s="28"/>
      <c r="O51" s="28"/>
    </row>
    <row r="52" spans="1:15" s="6" customFormat="1" ht="12" x14ac:dyDescent="0.2">
      <c r="A52" s="28"/>
      <c r="B52" s="28"/>
      <c r="C52" s="28"/>
      <c r="G52" s="28"/>
      <c r="O52" s="28"/>
    </row>
    <row r="53" spans="1:15" s="6" customFormat="1" x14ac:dyDescent="0.2">
      <c r="B53" s="28"/>
      <c r="C53" s="28"/>
      <c r="G53" s="28"/>
      <c r="M53" s="31"/>
      <c r="O53" s="28"/>
    </row>
    <row r="54" spans="1:15" s="1" customFormat="1" ht="15" x14ac:dyDescent="0.2">
      <c r="B54" s="56" t="s">
        <v>37</v>
      </c>
    </row>
    <row r="55" spans="1:15" s="6" customFormat="1" ht="6.75" customHeight="1" x14ac:dyDescent="0.2">
      <c r="B55" s="28"/>
    </row>
    <row r="56" spans="1:15" s="6" customFormat="1" ht="12" x14ac:dyDescent="0.2">
      <c r="B56" s="29" t="s">
        <v>2</v>
      </c>
      <c r="C56" s="6" t="s">
        <v>38</v>
      </c>
    </row>
    <row r="57" spans="1:15" s="6" customFormat="1" ht="12" x14ac:dyDescent="0.2">
      <c r="B57" s="29" t="s">
        <v>42</v>
      </c>
      <c r="C57" s="6" t="s">
        <v>40</v>
      </c>
    </row>
    <row r="58" spans="1:15" s="6" customFormat="1" ht="12" x14ac:dyDescent="0.2">
      <c r="B58" s="29" t="s">
        <v>33</v>
      </c>
      <c r="C58" s="6" t="s">
        <v>39</v>
      </c>
    </row>
    <row r="59" spans="1:15" s="6" customFormat="1" ht="12" x14ac:dyDescent="0.2">
      <c r="B59" s="29" t="s">
        <v>41</v>
      </c>
      <c r="C59" s="6" t="s">
        <v>62</v>
      </c>
    </row>
    <row r="60" spans="1:15" s="6" customFormat="1" ht="12" customHeight="1" x14ac:dyDescent="0.2">
      <c r="B60" s="48" t="s">
        <v>160</v>
      </c>
      <c r="C60" s="79" t="s">
        <v>167</v>
      </c>
    </row>
    <row r="61" spans="1:15" s="6" customFormat="1" ht="12" x14ac:dyDescent="0.2">
      <c r="B61" s="29" t="s">
        <v>3</v>
      </c>
      <c r="C61" s="6" t="s">
        <v>43</v>
      </c>
    </row>
    <row r="62" spans="1:15" s="6" customFormat="1" ht="12" x14ac:dyDescent="0.2">
      <c r="B62" s="29" t="s">
        <v>4</v>
      </c>
      <c r="C62" s="6" t="s">
        <v>44</v>
      </c>
    </row>
    <row r="63" spans="1:15" s="6" customFormat="1" ht="12" x14ac:dyDescent="0.2">
      <c r="B63" s="29" t="s">
        <v>5</v>
      </c>
      <c r="C63" s="6" t="s">
        <v>45</v>
      </c>
    </row>
    <row r="64" spans="1:15" s="6" customFormat="1" ht="6.75" customHeight="1" x14ac:dyDescent="0.2">
      <c r="B64" s="28"/>
    </row>
    <row r="65" spans="2:13" s="6" customFormat="1" ht="12" x14ac:dyDescent="0.2">
      <c r="B65" s="29" t="s">
        <v>23</v>
      </c>
      <c r="C65" s="6" t="s">
        <v>61</v>
      </c>
    </row>
    <row r="66" spans="2:13" s="6" customFormat="1" ht="12" x14ac:dyDescent="0.2">
      <c r="B66" s="29" t="s">
        <v>84</v>
      </c>
      <c r="C66" s="6" t="s">
        <v>85</v>
      </c>
    </row>
    <row r="67" spans="2:13" s="6" customFormat="1" ht="12" x14ac:dyDescent="0.2">
      <c r="B67" s="29" t="s">
        <v>60</v>
      </c>
      <c r="C67" s="6" t="s">
        <v>46</v>
      </c>
    </row>
    <row r="68" spans="2:13" s="6" customFormat="1" ht="12" x14ac:dyDescent="0.2">
      <c r="B68" s="57" t="s">
        <v>104</v>
      </c>
      <c r="C68" s="79" t="s">
        <v>105</v>
      </c>
    </row>
    <row r="69" spans="2:13" s="6" customFormat="1" ht="12" x14ac:dyDescent="0.2">
      <c r="B69" s="137" t="s">
        <v>109</v>
      </c>
      <c r="C69" s="79" t="s">
        <v>110</v>
      </c>
    </row>
    <row r="70" spans="2:13" s="6" customFormat="1" ht="12.75" customHeight="1" x14ac:dyDescent="0.2">
      <c r="B70" s="29" t="s">
        <v>34</v>
      </c>
      <c r="C70" s="79" t="s">
        <v>133</v>
      </c>
    </row>
    <row r="71" spans="2:13" s="6" customFormat="1" ht="12" x14ac:dyDescent="0.2">
      <c r="B71" s="29" t="s">
        <v>24</v>
      </c>
      <c r="C71" s="6" t="s">
        <v>88</v>
      </c>
    </row>
    <row r="72" spans="2:13" s="6" customFormat="1" ht="12" x14ac:dyDescent="0.2">
      <c r="B72" s="29" t="s">
        <v>79</v>
      </c>
      <c r="C72" s="79" t="s">
        <v>98</v>
      </c>
    </row>
    <row r="73" spans="2:13" s="6" customFormat="1" ht="12" x14ac:dyDescent="0.2">
      <c r="B73" s="29"/>
    </row>
    <row r="74" spans="2:13" s="6" customFormat="1" ht="12" x14ac:dyDescent="0.2">
      <c r="B74" s="29" t="s">
        <v>89</v>
      </c>
      <c r="C74" s="6" t="s">
        <v>90</v>
      </c>
    </row>
    <row r="75" spans="2:13" s="6" customFormat="1" ht="12" x14ac:dyDescent="0.2">
      <c r="B75" s="57" t="s">
        <v>75</v>
      </c>
      <c r="C75" s="6" t="s">
        <v>76</v>
      </c>
    </row>
    <row r="76" spans="2:13" s="6" customFormat="1" ht="12" x14ac:dyDescent="0.2">
      <c r="B76" s="57" t="s">
        <v>74</v>
      </c>
      <c r="C76" s="6" t="s">
        <v>77</v>
      </c>
    </row>
    <row r="77" spans="2:13" s="6" customFormat="1" ht="12" x14ac:dyDescent="0.2">
      <c r="B77" s="57" t="s">
        <v>78</v>
      </c>
      <c r="C77" s="79" t="s">
        <v>132</v>
      </c>
    </row>
    <row r="78" spans="2:13" s="6" customFormat="1" ht="12" x14ac:dyDescent="0.2">
      <c r="B78" s="134" t="s">
        <v>111</v>
      </c>
      <c r="C78" s="79" t="s">
        <v>114</v>
      </c>
    </row>
    <row r="79" spans="2:13" s="6" customFormat="1" thickBot="1" x14ac:dyDescent="0.25">
      <c r="B79" s="132" t="s">
        <v>112</v>
      </c>
      <c r="C79" s="79" t="s">
        <v>113</v>
      </c>
    </row>
    <row r="80" spans="2:13" s="6" customFormat="1" thickBot="1" x14ac:dyDescent="0.25">
      <c r="B80" s="11" t="s">
        <v>25</v>
      </c>
      <c r="C80" s="89" t="s">
        <v>53</v>
      </c>
      <c r="D80" s="90"/>
      <c r="E80" s="90"/>
      <c r="F80" s="90"/>
      <c r="G80" s="90"/>
      <c r="H80" s="90"/>
      <c r="I80" s="90"/>
      <c r="J80" s="90"/>
      <c r="K80" s="90"/>
      <c r="L80" s="90"/>
      <c r="M80" s="91"/>
    </row>
    <row r="81" spans="2:13" s="6" customFormat="1" ht="12" x14ac:dyDescent="0.2">
      <c r="B81" s="15" t="s">
        <v>48</v>
      </c>
      <c r="C81" s="32" t="s">
        <v>47</v>
      </c>
      <c r="D81" s="32"/>
      <c r="E81" s="32"/>
      <c r="F81" s="32"/>
      <c r="G81" s="32"/>
      <c r="H81" s="32"/>
      <c r="I81" s="32"/>
      <c r="J81" s="32"/>
      <c r="K81" s="32"/>
      <c r="L81" s="32"/>
      <c r="M81" s="92"/>
    </row>
    <row r="82" spans="2:13" s="6" customFormat="1" ht="12" x14ac:dyDescent="0.2">
      <c r="B82" s="19" t="s">
        <v>18</v>
      </c>
      <c r="C82" s="28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93"/>
    </row>
    <row r="83" spans="2:13" s="6" customFormat="1" ht="12" x14ac:dyDescent="0.2">
      <c r="B83" s="19" t="s">
        <v>20</v>
      </c>
      <c r="C83" s="33" t="s">
        <v>50</v>
      </c>
      <c r="D83" s="33"/>
      <c r="E83" s="33"/>
      <c r="F83" s="33"/>
      <c r="G83" s="33"/>
      <c r="H83" s="33"/>
      <c r="I83" s="33"/>
      <c r="J83" s="33"/>
      <c r="K83" s="33"/>
      <c r="L83" s="33"/>
      <c r="M83" s="94"/>
    </row>
    <row r="84" spans="2:13" s="6" customFormat="1" ht="12" x14ac:dyDescent="0.2">
      <c r="B84" s="19" t="s">
        <v>21</v>
      </c>
      <c r="C84" s="28" t="s">
        <v>51</v>
      </c>
      <c r="D84" s="28"/>
      <c r="E84" s="28"/>
      <c r="F84" s="28"/>
      <c r="G84" s="28"/>
      <c r="H84" s="28"/>
      <c r="I84" s="28"/>
      <c r="J84" s="28"/>
      <c r="K84" s="28"/>
      <c r="L84" s="28"/>
      <c r="M84" s="93"/>
    </row>
    <row r="85" spans="2:13" s="6" customFormat="1" ht="12" x14ac:dyDescent="0.2">
      <c r="B85" s="138" t="s">
        <v>117</v>
      </c>
      <c r="C85" s="101" t="s">
        <v>122</v>
      </c>
      <c r="D85" s="33"/>
      <c r="E85" s="33"/>
      <c r="F85" s="33"/>
      <c r="G85" s="33"/>
      <c r="H85" s="33"/>
      <c r="I85" s="33"/>
      <c r="J85" s="33"/>
      <c r="K85" s="33"/>
      <c r="L85" s="33"/>
      <c r="M85" s="94"/>
    </row>
    <row r="86" spans="2:13" s="6" customFormat="1" ht="12" x14ac:dyDescent="0.2">
      <c r="B86" s="23" t="s">
        <v>22</v>
      </c>
      <c r="C86" s="28" t="s">
        <v>52</v>
      </c>
      <c r="D86" s="28"/>
      <c r="E86" s="28"/>
      <c r="F86" s="28"/>
      <c r="G86" s="28"/>
      <c r="H86" s="28"/>
      <c r="I86" s="28"/>
      <c r="J86" s="28"/>
      <c r="K86" s="28"/>
      <c r="L86" s="28"/>
      <c r="M86" s="93"/>
    </row>
    <row r="87" spans="2:13" s="6" customFormat="1" ht="12" x14ac:dyDescent="0.2">
      <c r="B87" s="80" t="s">
        <v>123</v>
      </c>
      <c r="C87" s="101" t="s">
        <v>127</v>
      </c>
      <c r="D87" s="33"/>
      <c r="E87" s="33"/>
      <c r="F87" s="33"/>
      <c r="G87" s="33"/>
      <c r="H87" s="33"/>
      <c r="I87" s="33"/>
      <c r="J87" s="33"/>
      <c r="K87" s="33"/>
      <c r="L87" s="33"/>
      <c r="M87" s="94"/>
    </row>
    <row r="88" spans="2:13" s="6" customFormat="1" ht="12" x14ac:dyDescent="0.2">
      <c r="B88" s="80" t="s">
        <v>124</v>
      </c>
      <c r="C88" s="75" t="s">
        <v>128</v>
      </c>
      <c r="D88" s="28"/>
      <c r="E88" s="28"/>
      <c r="F88" s="28"/>
      <c r="G88" s="28"/>
      <c r="H88" s="28"/>
      <c r="I88" s="28"/>
      <c r="J88" s="28"/>
      <c r="K88" s="28"/>
      <c r="L88" s="28"/>
      <c r="M88" s="93"/>
    </row>
    <row r="89" spans="2:13" s="6" customFormat="1" ht="12" x14ac:dyDescent="0.2">
      <c r="B89" s="80" t="s">
        <v>125</v>
      </c>
      <c r="C89" s="101" t="s">
        <v>129</v>
      </c>
      <c r="D89" s="33"/>
      <c r="E89" s="33"/>
      <c r="F89" s="33"/>
      <c r="G89" s="33"/>
      <c r="H89" s="33"/>
      <c r="I89" s="33"/>
      <c r="J89" s="33"/>
      <c r="K89" s="33"/>
      <c r="L89" s="33"/>
      <c r="M89" s="94"/>
    </row>
    <row r="90" spans="2:13" s="6" customFormat="1" thickBot="1" x14ac:dyDescent="0.25">
      <c r="B90" s="139" t="s">
        <v>126</v>
      </c>
      <c r="C90" s="75" t="s">
        <v>116</v>
      </c>
      <c r="D90" s="28"/>
      <c r="E90" s="28"/>
      <c r="F90" s="28"/>
      <c r="G90" s="28"/>
      <c r="H90" s="28"/>
      <c r="I90" s="28"/>
      <c r="J90" s="28"/>
      <c r="K90" s="28"/>
      <c r="L90" s="28"/>
      <c r="M90" s="93"/>
    </row>
    <row r="91" spans="2:13" s="6" customFormat="1" thickBot="1" x14ac:dyDescent="0.25">
      <c r="B91" s="55" t="s">
        <v>28</v>
      </c>
      <c r="C91" s="81" t="s">
        <v>63</v>
      </c>
      <c r="D91" s="82"/>
      <c r="E91" s="82"/>
      <c r="F91" s="82"/>
      <c r="G91" s="82"/>
      <c r="H91" s="82"/>
      <c r="I91" s="82"/>
      <c r="J91" s="82"/>
      <c r="K91" s="82"/>
      <c r="L91" s="82"/>
      <c r="M91" s="83"/>
    </row>
    <row r="92" spans="2:13" s="6" customFormat="1" ht="12" x14ac:dyDescent="0.2">
      <c r="B92" s="140" t="s">
        <v>130</v>
      </c>
      <c r="C92" s="75" t="s">
        <v>131</v>
      </c>
      <c r="D92" s="28"/>
      <c r="E92" s="28"/>
      <c r="F92" s="28"/>
      <c r="G92" s="28"/>
      <c r="H92" s="28"/>
      <c r="I92" s="28"/>
      <c r="J92" s="28"/>
      <c r="K92" s="28"/>
      <c r="L92" s="28"/>
      <c r="M92" s="93"/>
    </row>
    <row r="93" spans="2:13" s="6" customFormat="1" thickBot="1" x14ac:dyDescent="0.25">
      <c r="B93" s="54" t="s">
        <v>29</v>
      </c>
      <c r="C93" s="84" t="s">
        <v>55</v>
      </c>
      <c r="D93" s="85"/>
      <c r="E93" s="85"/>
      <c r="F93" s="85"/>
      <c r="G93" s="85"/>
      <c r="H93" s="85"/>
      <c r="I93" s="85"/>
      <c r="J93" s="85"/>
      <c r="K93" s="85"/>
      <c r="L93" s="85"/>
      <c r="M93" s="95"/>
    </row>
    <row r="94" spans="2:13" s="6" customFormat="1" thickBot="1" x14ac:dyDescent="0.25">
      <c r="B94" s="53" t="s">
        <v>26</v>
      </c>
      <c r="C94" s="86" t="s">
        <v>64</v>
      </c>
      <c r="D94" s="87"/>
      <c r="E94" s="87"/>
      <c r="F94" s="87"/>
      <c r="G94" s="87"/>
      <c r="H94" s="87"/>
      <c r="I94" s="87"/>
      <c r="J94" s="87"/>
      <c r="K94" s="87"/>
      <c r="L94" s="87"/>
      <c r="M94" s="88"/>
    </row>
    <row r="95" spans="2:13" s="6" customFormat="1" ht="12" x14ac:dyDescent="0.2">
      <c r="B95" s="51" t="s">
        <v>27</v>
      </c>
      <c r="C95" s="127" t="s">
        <v>97</v>
      </c>
      <c r="D95" s="32"/>
      <c r="E95" s="32"/>
      <c r="F95" s="32"/>
      <c r="G95" s="32"/>
      <c r="H95" s="32"/>
      <c r="I95" s="32"/>
      <c r="J95" s="32"/>
      <c r="K95" s="32"/>
      <c r="L95" s="32"/>
      <c r="M95" s="92"/>
    </row>
    <row r="96" spans="2:13" s="6" customFormat="1" ht="12" x14ac:dyDescent="0.2">
      <c r="B96" s="24" t="s">
        <v>54</v>
      </c>
      <c r="C96" s="28" t="s">
        <v>56</v>
      </c>
      <c r="D96" s="28"/>
      <c r="E96" s="28"/>
      <c r="F96" s="28"/>
      <c r="G96" s="28"/>
      <c r="H96" s="28"/>
      <c r="I96" s="28"/>
      <c r="J96" s="28"/>
      <c r="K96" s="28"/>
      <c r="L96" s="28"/>
      <c r="M96" s="93"/>
    </row>
    <row r="97" spans="2:13" s="6" customFormat="1" ht="12" x14ac:dyDescent="0.2">
      <c r="B97" s="24" t="s">
        <v>58</v>
      </c>
      <c r="C97" s="33" t="s">
        <v>59</v>
      </c>
      <c r="D97" s="33"/>
      <c r="E97" s="33"/>
      <c r="F97" s="33"/>
      <c r="G97" s="33"/>
      <c r="H97" s="33"/>
      <c r="I97" s="33"/>
      <c r="J97" s="33"/>
      <c r="K97" s="33"/>
      <c r="L97" s="33"/>
      <c r="M97" s="94"/>
    </row>
    <row r="98" spans="2:13" s="6" customFormat="1" ht="12" x14ac:dyDescent="0.2">
      <c r="B98" s="39" t="s">
        <v>67</v>
      </c>
      <c r="C98" s="75" t="s">
        <v>95</v>
      </c>
      <c r="D98" s="28"/>
      <c r="E98" s="28"/>
      <c r="F98" s="28"/>
      <c r="G98" s="28"/>
      <c r="H98" s="28"/>
      <c r="I98" s="28"/>
      <c r="J98" s="28"/>
      <c r="K98" s="28"/>
      <c r="L98" s="28"/>
      <c r="M98" s="93"/>
    </row>
    <row r="99" spans="2:13" s="6" customFormat="1" ht="12" x14ac:dyDescent="0.2">
      <c r="B99" s="39" t="s">
        <v>68</v>
      </c>
      <c r="C99" s="33" t="s">
        <v>80</v>
      </c>
      <c r="D99" s="33"/>
      <c r="E99" s="33"/>
      <c r="F99" s="33"/>
      <c r="G99" s="33"/>
      <c r="H99" s="33"/>
      <c r="I99" s="33"/>
      <c r="J99" s="33"/>
      <c r="K99" s="33"/>
      <c r="L99" s="33"/>
      <c r="M99" s="94"/>
    </row>
    <row r="100" spans="2:13" s="6" customFormat="1" ht="12" x14ac:dyDescent="0.2">
      <c r="B100" s="38" t="s">
        <v>69</v>
      </c>
      <c r="C100" s="75" t="s">
        <v>92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93"/>
    </row>
    <row r="101" spans="2:13" s="6" customFormat="1" ht="12" x14ac:dyDescent="0.2">
      <c r="B101" s="39" t="s">
        <v>30</v>
      </c>
      <c r="C101" s="101" t="s">
        <v>93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94"/>
    </row>
    <row r="102" spans="2:13" s="6" customFormat="1" ht="12" x14ac:dyDescent="0.2">
      <c r="B102" s="39" t="s">
        <v>31</v>
      </c>
      <c r="C102" s="32" t="s">
        <v>57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92"/>
    </row>
    <row r="103" spans="2:13" x14ac:dyDescent="0.2">
      <c r="B103" s="39" t="s">
        <v>70</v>
      </c>
      <c r="C103" s="75" t="s">
        <v>94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7"/>
    </row>
    <row r="104" spans="2:13" x14ac:dyDescent="0.2">
      <c r="B104" s="39" t="s">
        <v>71</v>
      </c>
      <c r="C104" s="66" t="s">
        <v>81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98"/>
    </row>
    <row r="105" spans="2:13" ht="13.5" thickBot="1" x14ac:dyDescent="0.25">
      <c r="B105" s="52" t="s">
        <v>72</v>
      </c>
      <c r="C105" s="73" t="s">
        <v>82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100"/>
    </row>
  </sheetData>
  <mergeCells count="14">
    <mergeCell ref="N14:O14"/>
    <mergeCell ref="F14:L14"/>
    <mergeCell ref="C7:F7"/>
    <mergeCell ref="C9:G9"/>
    <mergeCell ref="C10:G10"/>
    <mergeCell ref="N12:O12"/>
    <mergeCell ref="F13:L13"/>
    <mergeCell ref="N13:O13"/>
    <mergeCell ref="C4:F4"/>
    <mergeCell ref="I4:L4"/>
    <mergeCell ref="C5:F5"/>
    <mergeCell ref="I5:L5"/>
    <mergeCell ref="C6:F6"/>
    <mergeCell ref="I6:L6"/>
  </mergeCells>
  <phoneticPr fontId="2" type="noConversion"/>
  <pageMargins left="0.75" right="0.75" top="0.5" bottom="0.5" header="0.5" footer="0.5"/>
  <pageSetup paperSize="5" scale="8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7"/>
  <sheetViews>
    <sheetView workbookViewId="0">
      <selection activeCell="I7" sqref="I7"/>
    </sheetView>
  </sheetViews>
  <sheetFormatPr defaultRowHeight="12.75" x14ac:dyDescent="0.2"/>
  <cols>
    <col min="7" max="7" width="10.7109375" customWidth="1"/>
  </cols>
  <sheetData>
    <row r="4" spans="3:9" x14ac:dyDescent="0.2">
      <c r="D4" s="166" t="s">
        <v>150</v>
      </c>
      <c r="G4" s="129" t="s">
        <v>153</v>
      </c>
      <c r="H4" s="129" t="s">
        <v>154</v>
      </c>
      <c r="I4" s="129" t="s">
        <v>155</v>
      </c>
    </row>
    <row r="5" spans="3:9" x14ac:dyDescent="0.2">
      <c r="C5">
        <v>100000</v>
      </c>
      <c r="D5">
        <f>C5*0.35</f>
        <v>35000</v>
      </c>
      <c r="E5" s="129" t="s">
        <v>148</v>
      </c>
      <c r="F5" s="129" t="s">
        <v>151</v>
      </c>
      <c r="G5">
        <f>D5/100000</f>
        <v>0.35</v>
      </c>
      <c r="H5">
        <f>G5*75500</f>
        <v>26425</v>
      </c>
      <c r="I5">
        <f>H5/12</f>
        <v>2202.0833333333335</v>
      </c>
    </row>
    <row r="6" spans="3:9" x14ac:dyDescent="0.2">
      <c r="D6">
        <f>C5-D5</f>
        <v>65000</v>
      </c>
      <c r="E6" s="129" t="s">
        <v>149</v>
      </c>
      <c r="F6" s="129" t="s">
        <v>152</v>
      </c>
      <c r="G6" s="167">
        <f>D6/3413</f>
        <v>19.044828596542629</v>
      </c>
      <c r="H6">
        <f>G6*75500</f>
        <v>1437884.5590389685</v>
      </c>
      <c r="I6">
        <f>H6/12</f>
        <v>119823.71325324738</v>
      </c>
    </row>
    <row r="7" spans="3:9" x14ac:dyDescent="0.2">
      <c r="C7" s="165" t="s">
        <v>147</v>
      </c>
      <c r="D7">
        <v>75500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b5d7b00-834a-4efe-8968-9d97478a3691">EWUPACEUPKES-170-13205</_dlc_DocId>
    <_dlc_DocIdUrl xmlns="ab5d7b00-834a-4efe-8968-9d97478a3691">
      <Url>http://stage-des/_layouts/DocIdRedir.aspx?ID=EWUPACEUPKES-170-13205</Url>
      <Description>EWUPACEUPKES-170-13205</Description>
    </_dlc_DocIdUrl>
    <_dlc_DocIdPersistId xmlns="ab5d7b00-834a-4efe-8968-9d97478a3691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1A54BADD08F46A25A439CA5113C81" ma:contentTypeVersion="2" ma:contentTypeDescription="Create a new document." ma:contentTypeScope="" ma:versionID="417d0c62ca7cc7340a780b8273b09c1b">
  <xsd:schema xmlns:xsd="http://www.w3.org/2001/XMLSchema" xmlns:xs="http://www.w3.org/2001/XMLSchema" xmlns:p="http://schemas.microsoft.com/office/2006/metadata/properties" xmlns:ns1="http://schemas.microsoft.com/sharepoint/v3" xmlns:ns2="ab5d7b00-834a-4efe-8968-9d97478a3691" targetNamespace="http://schemas.microsoft.com/office/2006/metadata/properties" ma:root="true" ma:fieldsID="2ceb868e2ba9563f7e35cb39d6fa7c3a" ns1:_="" ns2:_="">
    <xsd:import namespace="http://schemas.microsoft.com/sharepoint/v3"/>
    <xsd:import namespace="ab5d7b00-834a-4efe-8968-9d97478a36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7b00-834a-4efe-8968-9d97478a36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ACBCCE-13EF-4763-99C8-3896744A91A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E4BB2A7-92B1-4C1C-AD8D-7BA1D307E5AC}">
  <ds:schemaRefs>
    <ds:schemaRef ds:uri="ab5d7b00-834a-4efe-8968-9d97478a369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97BC5A-2575-4D41-ACD7-BDB1D9D66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5d7b00-834a-4efe-8968-9d97478a3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33EEA35-1399-4F00-83B8-0AF06106D5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Energy &amp; Water Reporting</vt:lpstr>
      <vt:lpstr>Sample E&amp;W Reporting Form</vt:lpstr>
      <vt:lpstr>Annualized Data</vt:lpstr>
      <vt:lpstr>Sheet1</vt:lpstr>
      <vt:lpstr>'Energy &amp; Water Reporting'!Print_Area</vt:lpstr>
    </vt:vector>
  </TitlesOfParts>
  <Company>General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ssimpso</dc:creator>
  <cp:lastModifiedBy>Regan, Trina L. (DES)</cp:lastModifiedBy>
  <cp:lastPrinted>2016-02-24T20:08:05Z</cp:lastPrinted>
  <dcterms:created xsi:type="dcterms:W3CDTF">2007-07-17T19:45:33Z</dcterms:created>
  <dcterms:modified xsi:type="dcterms:W3CDTF">2017-04-28T22:07:24Z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0x0101002A41A54BADD08F46A25A439CA5113C81</vt:lpwstr>
  </property>
  <property fmtid="{D5CDD505-2E9C-101B-9397-08002B2CF9AE}" pid="3" name="_dlc_DocIdItemGuid">
    <vt:lpwstr>fc43751e-727b-4001-8b8d-0268073ab2d2</vt:lpwstr>
  </property>
  <property fmtid="{D5CDD505-2E9C-101B-9397-08002B2CF9AE}" pid="4" name="Order">
    <vt:r8>471900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